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8"/>
  <workbookPr/>
  <mc:AlternateContent xmlns:mc="http://schemas.openxmlformats.org/markup-compatibility/2006">
    <mc:Choice Requires="x15">
      <x15ac:absPath xmlns:x15ac="http://schemas.microsoft.com/office/spreadsheetml/2010/11/ac" url="/Users/ireripeter/Downloads/Review/"/>
    </mc:Choice>
  </mc:AlternateContent>
  <xr:revisionPtr revIDLastSave="0" documentId="13_ncr:1_{C0CA5E6B-4010-9D4E-BC03-B06573ED390A}" xr6:coauthVersionLast="47" xr6:coauthVersionMax="47" xr10:uidLastSave="{00000000-0000-0000-0000-000000000000}"/>
  <workbookProtection workbookAlgorithmName="SHA-512" workbookHashValue="golJvQl9ery4XNvY7yX69qK0cX6e7lfvTZXrbKo7kTtdjIEuT9Hwn82canubOnINBsTjOoeUTlSjORojQLV/zQ==" workbookSaltValue="dwjJkyXxyl6xS+rOedZf1w==" workbookSpinCount="100000" lockStructure="1"/>
  <bookViews>
    <workbookView xWindow="0" yWindow="600" windowWidth="27540" windowHeight="12580" tabRatio="902" xr2:uid="{00000000-000D-0000-FFFF-FFFF00000000}"/>
  </bookViews>
  <sheets>
    <sheet name="Summary" sheetId="11" r:id="rId1"/>
    <sheet name="Preliminaries" sheetId="12" r:id="rId2"/>
    <sheet name="Entrance and Security check" sheetId="17" r:id="rId3"/>
    <sheet name="Mosque" sheetId="29" r:id="rId4"/>
    <sheet name="Ablutions" sheetId="10" r:id="rId5"/>
    <sheet name="Kiosk" sheetId="30" r:id="rId6"/>
    <sheet name="Out doors walkways, sitting" sheetId="25" r:id="rId7"/>
    <sheet name="Out door Lighting" sheetId="26" r:id="rId8"/>
    <sheet name="CCTV" sheetId="40" r:id="rId9"/>
    <sheet name="Out door Plumbing " sheetId="28" r:id="rId10"/>
    <sheet name="Sewerage, Septic Tank, " sheetId="33" r:id="rId11"/>
    <sheet name="Boundary wall" sheetId="14" r:id="rId12"/>
    <sheet name="Towers" sheetId="23" r:id="rId13"/>
    <sheet name="Children Play area" sheetId="34" r:id="rId14"/>
    <sheet name="Nursery, Land Scaping" sheetId="38" r:id="rId15"/>
    <sheet name=" Parking" sheetId="37" r:id="rId16"/>
  </sheets>
  <definedNames>
    <definedName name="_xlnm.Print_Area" localSheetId="4">Ablutions!$A$1:$F$176</definedName>
    <definedName name="_xlnm.Print_Area" localSheetId="11">'Boundary wall'!$A$1:$F$27</definedName>
    <definedName name="_xlnm.Print_Area" localSheetId="8">CCTV!$A$1:$F$30</definedName>
    <definedName name="_xlnm.Print_Area" localSheetId="13">'Children Play area'!$A$1:$F$105</definedName>
    <definedName name="_xlnm.Print_Area" localSheetId="2">'Entrance and Security check'!$A$1:$F$161</definedName>
    <definedName name="_xlnm.Print_Area" localSheetId="5">Kiosk!$A$1:$F$104</definedName>
    <definedName name="_xlnm.Print_Area" localSheetId="3">Mosque!$A$1:$F$35</definedName>
    <definedName name="_xlnm.Print_Area" localSheetId="14">'Nursery, Land Scaping'!$A$1:$F$28</definedName>
    <definedName name="_xlnm.Print_Area" localSheetId="7">'Out door Lighting'!$A$1:$F$49</definedName>
    <definedName name="_xlnm.Print_Area" localSheetId="9">'Out door Plumbing '!$A$1:$F$157</definedName>
    <definedName name="_xlnm.Print_Area" localSheetId="6">'Out doors walkways, sitting'!$A$1:$F$34</definedName>
    <definedName name="_xlnm.Print_Area" localSheetId="1">Preliminaries!$A$1:$F$22</definedName>
    <definedName name="_xlnm.Print_Area" localSheetId="10">'Sewerage, Septic Tank, '!$A$1:$F$45</definedName>
    <definedName name="_xlnm.Print_Area" localSheetId="0">Summary!$A$1:$D$39</definedName>
    <definedName name="_xlnm.Print_Area" localSheetId="12">Towers!$A$1:$F$67</definedName>
    <definedName name="_xlnm.Print_Titles" localSheetId="4">Ablutions!$6:$6</definedName>
    <definedName name="_xlnm.Print_Titles" localSheetId="8">CCTV!$6:$6</definedName>
    <definedName name="_xlnm.Print_Titles" localSheetId="13">'Children Play area'!$5:$5</definedName>
    <definedName name="_xlnm.Print_Titles" localSheetId="2">'Entrance and Security check'!$6:$6</definedName>
    <definedName name="_xlnm.Print_Titles" localSheetId="5">Kiosk!$6:$6</definedName>
    <definedName name="_xlnm.Print_Titles" localSheetId="3">Mosque!$6:$6</definedName>
    <definedName name="_xlnm.Print_Titles" localSheetId="7">'Out door Lighting'!$6:$6</definedName>
    <definedName name="_xlnm.Print_Titles" localSheetId="9">'Out door Plumbing '!$6:$6</definedName>
    <definedName name="_xlnm.Print_Titles" localSheetId="6">'Out doors walkways, sitting'!$6:$6</definedName>
    <definedName name="_xlnm.Print_Titles" localSheetId="10">'Sewerage, Septic Tank, '!$6:$6</definedName>
    <definedName name="_xlnm.Print_Titles" localSheetId="12">Towers!$6:$6</definedName>
    <definedName name="shape.cod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4" l="1"/>
  <c r="A1" i="34"/>
  <c r="G9" i="14"/>
  <c r="F44" i="33"/>
  <c r="F10" i="40"/>
  <c r="F157" i="17"/>
  <c r="F124" i="17"/>
  <c r="F20" i="29"/>
  <c r="F18" i="29"/>
  <c r="F16" i="29"/>
  <c r="F11" i="25"/>
  <c r="F7" i="34"/>
  <c r="F24" i="40"/>
  <c r="F23" i="40"/>
  <c r="F22" i="40"/>
  <c r="F21" i="40"/>
  <c r="F20" i="40"/>
  <c r="F19" i="40"/>
  <c r="F18" i="40"/>
  <c r="F17" i="40"/>
  <c r="F16" i="40"/>
  <c r="F15" i="40"/>
  <c r="F14" i="40"/>
  <c r="F13" i="40"/>
  <c r="F12" i="40"/>
  <c r="F11" i="40"/>
  <c r="F9" i="40"/>
  <c r="A2" i="40"/>
  <c r="A1" i="40"/>
  <c r="F29" i="40" l="1"/>
  <c r="F30" i="40" s="1"/>
  <c r="D18" i="11" s="1"/>
  <c r="F21" i="29"/>
  <c r="D23" i="26"/>
  <c r="F24" i="14"/>
  <c r="F57" i="34"/>
  <c r="F56" i="34"/>
  <c r="F58" i="34"/>
  <c r="F55" i="34"/>
  <c r="F54" i="34"/>
  <c r="D8" i="37" l="1"/>
  <c r="D7" i="37"/>
  <c r="F73" i="34" l="1"/>
  <c r="F102" i="34"/>
  <c r="F101" i="34"/>
  <c r="F98" i="34"/>
  <c r="F97" i="34"/>
  <c r="F94" i="34"/>
  <c r="F93" i="34"/>
  <c r="F92" i="34"/>
  <c r="F91" i="34"/>
  <c r="F90" i="34"/>
  <c r="F89" i="34"/>
  <c r="F88" i="34"/>
  <c r="F87" i="34"/>
  <c r="F103" i="34" l="1"/>
  <c r="F99" i="34"/>
  <c r="F65" i="34"/>
  <c r="F23" i="34" l="1"/>
  <c r="F24" i="34" s="1"/>
  <c r="F83" i="34"/>
  <c r="F82" i="34"/>
  <c r="F78" i="34"/>
  <c r="F77" i="34"/>
  <c r="F72" i="34"/>
  <c r="F71" i="34"/>
  <c r="F70" i="34"/>
  <c r="F66" i="34"/>
  <c r="F64" i="34"/>
  <c r="F61" i="34"/>
  <c r="F60" i="34"/>
  <c r="F59" i="34"/>
  <c r="F50" i="34"/>
  <c r="F49" i="34"/>
  <c r="F47" i="34"/>
  <c r="F44" i="34"/>
  <c r="F42" i="34"/>
  <c r="F40" i="34"/>
  <c r="F39" i="34"/>
  <c r="F37" i="34"/>
  <c r="F34" i="34"/>
  <c r="F33" i="34"/>
  <c r="F31" i="34"/>
  <c r="F27" i="34"/>
  <c r="F28" i="34" s="1"/>
  <c r="F35" i="26"/>
  <c r="F34" i="26"/>
  <c r="F38" i="26"/>
  <c r="F37" i="26"/>
  <c r="F62" i="34" l="1"/>
  <c r="F79" i="34"/>
  <c r="F67" i="34"/>
  <c r="F51" i="34"/>
  <c r="F84" i="34"/>
  <c r="F95" i="34"/>
  <c r="F45" i="34"/>
  <c r="F39" i="26"/>
  <c r="F104" i="34" l="1"/>
  <c r="F10" i="25"/>
  <c r="A2" i="25"/>
  <c r="F131" i="17"/>
  <c r="F132" i="17"/>
  <c r="F133" i="17"/>
  <c r="F134" i="17"/>
  <c r="F135" i="17"/>
  <c r="F136" i="17"/>
  <c r="F137" i="17"/>
  <c r="F110" i="17"/>
  <c r="F109" i="17"/>
  <c r="F108" i="17"/>
  <c r="F107" i="17"/>
  <c r="F106" i="17"/>
  <c r="F20" i="26"/>
  <c r="F21" i="25"/>
  <c r="F26" i="38"/>
  <c r="F27" i="38" s="1"/>
  <c r="F23" i="38"/>
  <c r="F24" i="38" s="1"/>
  <c r="F15" i="38" l="1"/>
  <c r="F14" i="38"/>
  <c r="F13" i="38"/>
  <c r="F10" i="38"/>
  <c r="F9" i="38"/>
  <c r="F159" i="17"/>
  <c r="F156" i="17"/>
  <c r="F155" i="17"/>
  <c r="F154" i="17"/>
  <c r="F153" i="17"/>
  <c r="F152" i="17"/>
  <c r="F151" i="17"/>
  <c r="F150" i="17"/>
  <c r="F149" i="17"/>
  <c r="F148" i="17"/>
  <c r="F147" i="17"/>
  <c r="F146" i="17"/>
  <c r="F145" i="17"/>
  <c r="F144" i="17"/>
  <c r="F141" i="17"/>
  <c r="F140" i="17"/>
  <c r="F130" i="17"/>
  <c r="F129" i="17"/>
  <c r="F128" i="17"/>
  <c r="F127" i="17"/>
  <c r="F126" i="17"/>
  <c r="F125" i="17"/>
  <c r="F120" i="17"/>
  <c r="F119" i="17"/>
  <c r="F118" i="17"/>
  <c r="F117" i="17"/>
  <c r="F116" i="17"/>
  <c r="F115" i="17"/>
  <c r="F114"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7" i="17"/>
  <c r="F76" i="17"/>
  <c r="F75" i="17"/>
  <c r="F74" i="17"/>
  <c r="F73" i="17"/>
  <c r="F72" i="17"/>
  <c r="F68" i="17"/>
  <c r="F67" i="17"/>
  <c r="F63" i="17"/>
  <c r="F62" i="17"/>
  <c r="F58" i="17"/>
  <c r="F57" i="17"/>
  <c r="F56" i="17"/>
  <c r="F52" i="17"/>
  <c r="F51" i="17"/>
  <c r="F50" i="17"/>
  <c r="F49" i="17"/>
  <c r="F46" i="17"/>
  <c r="F45" i="17"/>
  <c r="F44" i="17"/>
  <c r="F43" i="17"/>
  <c r="F42" i="17"/>
  <c r="F41" i="17"/>
  <c r="F40" i="17"/>
  <c r="F35" i="17"/>
  <c r="F34" i="17"/>
  <c r="F32" i="17"/>
  <c r="F29" i="17"/>
  <c r="F27" i="17"/>
  <c r="F25" i="17"/>
  <c r="F24" i="17"/>
  <c r="F22" i="17"/>
  <c r="F19" i="17"/>
  <c r="F18" i="17"/>
  <c r="F16" i="17"/>
  <c r="F12" i="17"/>
  <c r="F13" i="17" s="1"/>
  <c r="F8" i="17"/>
  <c r="F9" i="17" s="1"/>
  <c r="F138" i="17" l="1"/>
  <c r="F111" i="17"/>
  <c r="F142" i="17"/>
  <c r="F11" i="38"/>
  <c r="F16" i="38"/>
  <c r="F69" i="17"/>
  <c r="F121" i="17"/>
  <c r="F53" i="17"/>
  <c r="F64" i="17"/>
  <c r="F47" i="17"/>
  <c r="F160" i="17"/>
  <c r="F30" i="17"/>
  <c r="F36" i="17"/>
  <c r="F18" i="25"/>
  <c r="F20" i="25"/>
  <c r="F25" i="25"/>
  <c r="F23" i="26"/>
  <c r="F10" i="33"/>
  <c r="F7" i="37"/>
  <c r="F9" i="25"/>
  <c r="F19" i="25"/>
  <c r="F26" i="25"/>
  <c r="F30" i="25"/>
  <c r="F28" i="25"/>
  <c r="F27" i="25"/>
  <c r="F22" i="25"/>
  <c r="F15" i="25"/>
  <c r="F14" i="25"/>
  <c r="F152" i="28"/>
  <c r="F18" i="34"/>
  <c r="F19" i="34" s="1"/>
  <c r="F18" i="23"/>
  <c r="F17" i="23"/>
  <c r="F19" i="23"/>
  <c r="F45" i="23"/>
  <c r="F44" i="23"/>
  <c r="F43" i="23"/>
  <c r="F46" i="23" s="1"/>
  <c r="F59" i="23"/>
  <c r="F58" i="23"/>
  <c r="F57" i="23"/>
  <c r="F56" i="23"/>
  <c r="F55" i="23"/>
  <c r="F54" i="23"/>
  <c r="F53" i="23"/>
  <c r="F52" i="23"/>
  <c r="F50" i="23"/>
  <c r="F49" i="23"/>
  <c r="F36" i="23"/>
  <c r="F35" i="23"/>
  <c r="F25" i="23"/>
  <c r="F23" i="23"/>
  <c r="F22" i="23"/>
  <c r="F21" i="23"/>
  <c r="F33" i="23"/>
  <c r="F30" i="23"/>
  <c r="F40" i="23"/>
  <c r="F39" i="23"/>
  <c r="F41" i="23" s="1"/>
  <c r="F28" i="23"/>
  <c r="F34" i="23"/>
  <c r="F32" i="23"/>
  <c r="F31" i="23"/>
  <c r="F29" i="23"/>
  <c r="F16" i="23"/>
  <c r="F15" i="23"/>
  <c r="F14" i="23"/>
  <c r="F11" i="23"/>
  <c r="F12" i="23" s="1"/>
  <c r="F19" i="38"/>
  <c r="F20" i="38"/>
  <c r="F18" i="38"/>
  <c r="A2" i="38"/>
  <c r="A1" i="38"/>
  <c r="F13" i="34"/>
  <c r="F14" i="34"/>
  <c r="F15" i="34"/>
  <c r="F10" i="34"/>
  <c r="F11" i="34"/>
  <c r="F12" i="34"/>
  <c r="F9" i="34"/>
  <c r="F8" i="34"/>
  <c r="F8" i="37"/>
  <c r="A2" i="37"/>
  <c r="A1" i="37"/>
  <c r="F47" i="26"/>
  <c r="F45" i="26"/>
  <c r="F44" i="26"/>
  <c r="F43" i="26"/>
  <c r="F42" i="26"/>
  <c r="D46" i="26"/>
  <c r="F46" i="26" s="1"/>
  <c r="F31" i="26"/>
  <c r="F30" i="26"/>
  <c r="F29" i="26"/>
  <c r="F28" i="26"/>
  <c r="F27" i="26"/>
  <c r="F26" i="26"/>
  <c r="F24" i="26"/>
  <c r="F17" i="26"/>
  <c r="F16" i="26"/>
  <c r="F15" i="26"/>
  <c r="F14" i="26"/>
  <c r="F13" i="26"/>
  <c r="F12" i="26"/>
  <c r="F11" i="26"/>
  <c r="D9" i="26"/>
  <c r="F9" i="26" s="1"/>
  <c r="F43" i="33"/>
  <c r="F42" i="33"/>
  <c r="F41" i="33"/>
  <c r="F40" i="33"/>
  <c r="F38" i="33"/>
  <c r="F37" i="33"/>
  <c r="F36" i="33"/>
  <c r="F35" i="33"/>
  <c r="F34" i="33"/>
  <c r="F33" i="33"/>
  <c r="F31" i="33"/>
  <c r="F30" i="33"/>
  <c r="F25" i="33"/>
  <c r="F24" i="33"/>
  <c r="D27" i="33"/>
  <c r="F27" i="33" s="1"/>
  <c r="D26" i="33"/>
  <c r="F26" i="33" s="1"/>
  <c r="F23" i="33"/>
  <c r="F22" i="33"/>
  <c r="F19" i="33"/>
  <c r="F18" i="33"/>
  <c r="F17" i="33"/>
  <c r="F15" i="33"/>
  <c r="F14" i="33"/>
  <c r="F154" i="28"/>
  <c r="F153" i="28"/>
  <c r="F150" i="28"/>
  <c r="F149" i="28"/>
  <c r="F148" i="28"/>
  <c r="F147" i="28"/>
  <c r="F145" i="28"/>
  <c r="F144" i="28"/>
  <c r="F137" i="28"/>
  <c r="F142" i="28"/>
  <c r="F141" i="28"/>
  <c r="F140" i="28"/>
  <c r="F139" i="28"/>
  <c r="F138" i="28"/>
  <c r="F135" i="28"/>
  <c r="F134" i="28"/>
  <c r="F133" i="28"/>
  <c r="F132" i="28"/>
  <c r="F131" i="28"/>
  <c r="F130" i="28"/>
  <c r="F129" i="28"/>
  <c r="F127" i="28"/>
  <c r="F126" i="28"/>
  <c r="F125" i="28"/>
  <c r="F124" i="28"/>
  <c r="F123" i="28"/>
  <c r="F122" i="28"/>
  <c r="F121" i="28"/>
  <c r="F120" i="28"/>
  <c r="F119" i="28"/>
  <c r="F117" i="28"/>
  <c r="F116" i="28"/>
  <c r="F115" i="28"/>
  <c r="F114" i="28"/>
  <c r="F113" i="28"/>
  <c r="F112" i="28"/>
  <c r="F111" i="28"/>
  <c r="F110" i="28"/>
  <c r="F107" i="28"/>
  <c r="F106" i="28"/>
  <c r="F105" i="28"/>
  <c r="F104" i="28"/>
  <c r="F103" i="28"/>
  <c r="F102" i="28"/>
  <c r="F101" i="28"/>
  <c r="F100" i="28"/>
  <c r="F98" i="28"/>
  <c r="F97" i="28"/>
  <c r="F96" i="28"/>
  <c r="F95" i="28"/>
  <c r="F93" i="28"/>
  <c r="F156" i="28"/>
  <c r="A2" i="33"/>
  <c r="A1" i="33"/>
  <c r="F92" i="28"/>
  <c r="F90" i="28"/>
  <c r="F89" i="28"/>
  <c r="F10" i="28"/>
  <c r="F9" i="28"/>
  <c r="F87" i="28"/>
  <c r="F86" i="28"/>
  <c r="F85" i="28"/>
  <c r="F84" i="28"/>
  <c r="F82" i="28"/>
  <c r="F81" i="28"/>
  <c r="F77" i="28"/>
  <c r="F75" i="28"/>
  <c r="F74" i="28"/>
  <c r="F72" i="28"/>
  <c r="F70" i="28"/>
  <c r="F69" i="28"/>
  <c r="F68" i="28"/>
  <c r="F67" i="28"/>
  <c r="F66" i="28"/>
  <c r="F65" i="28"/>
  <c r="F62" i="28"/>
  <c r="F61" i="28"/>
  <c r="F60" i="28"/>
  <c r="F58" i="28"/>
  <c r="F57" i="28"/>
  <c r="F56" i="28"/>
  <c r="F55" i="28"/>
  <c r="F53" i="28"/>
  <c r="F51" i="28"/>
  <c r="F50" i="28"/>
  <c r="F49" i="28"/>
  <c r="F48" i="28"/>
  <c r="F46" i="28"/>
  <c r="F45" i="28"/>
  <c r="F43" i="28"/>
  <c r="F44" i="28"/>
  <c r="F41" i="28"/>
  <c r="F40" i="28"/>
  <c r="F39" i="28"/>
  <c r="F37" i="28"/>
  <c r="F35" i="28"/>
  <c r="F34" i="28"/>
  <c r="F32" i="28"/>
  <c r="F31" i="28"/>
  <c r="F29" i="28"/>
  <c r="F28" i="28"/>
  <c r="F27" i="28"/>
  <c r="F26" i="28"/>
  <c r="F24" i="28"/>
  <c r="F23" i="28"/>
  <c r="F22" i="28"/>
  <c r="F21" i="28"/>
  <c r="F20" i="28"/>
  <c r="F19" i="28"/>
  <c r="F14" i="28"/>
  <c r="F15" i="28"/>
  <c r="F13" i="28"/>
  <c r="F99" i="30"/>
  <c r="F41" i="30"/>
  <c r="F39" i="30"/>
  <c r="F101" i="30"/>
  <c r="F100" i="30"/>
  <c r="F98" i="30"/>
  <c r="F97" i="30"/>
  <c r="F94" i="30"/>
  <c r="F96" i="30"/>
  <c r="F95" i="30"/>
  <c r="F93" i="30"/>
  <c r="F61" i="30"/>
  <c r="F36" i="30"/>
  <c r="F37" i="30"/>
  <c r="F45" i="30"/>
  <c r="F40" i="10"/>
  <c r="F41" i="10"/>
  <c r="D42" i="10"/>
  <c r="F42" i="10" s="1"/>
  <c r="F43" i="10"/>
  <c r="F44" i="10"/>
  <c r="F90" i="30"/>
  <c r="F89" i="30"/>
  <c r="F91" i="30" s="1"/>
  <c r="F85" i="30"/>
  <c r="F84" i="30"/>
  <c r="F75" i="30"/>
  <c r="F74" i="30"/>
  <c r="F73" i="30"/>
  <c r="F72" i="30"/>
  <c r="F71" i="30"/>
  <c r="F70" i="30"/>
  <c r="F69" i="30"/>
  <c r="F68" i="30"/>
  <c r="F66" i="30"/>
  <c r="F65" i="30"/>
  <c r="F81" i="30" s="1"/>
  <c r="F60" i="30"/>
  <c r="F58" i="30"/>
  <c r="F56" i="30"/>
  <c r="F52" i="30"/>
  <c r="F51" i="30"/>
  <c r="F48" i="30"/>
  <c r="F47" i="30"/>
  <c r="F46" i="30"/>
  <c r="F34" i="30"/>
  <c r="F42" i="30" s="1"/>
  <c r="F33" i="30"/>
  <c r="F31" i="30"/>
  <c r="F27" i="30"/>
  <c r="F26" i="30"/>
  <c r="F24" i="30"/>
  <c r="F22" i="30"/>
  <c r="F21" i="30"/>
  <c r="F19" i="30"/>
  <c r="F16" i="30"/>
  <c r="F15" i="30"/>
  <c r="F13" i="30"/>
  <c r="F9" i="30"/>
  <c r="F10" i="30" s="1"/>
  <c r="A2" i="30"/>
  <c r="A1" i="30"/>
  <c r="F45" i="10"/>
  <c r="F173" i="10"/>
  <c r="F172" i="10"/>
  <c r="F35" i="10"/>
  <c r="D34" i="10"/>
  <c r="F32" i="10"/>
  <c r="F91" i="10"/>
  <c r="F159" i="10"/>
  <c r="F168" i="10"/>
  <c r="F167" i="10"/>
  <c r="F165" i="10"/>
  <c r="F163" i="10"/>
  <c r="F162" i="10"/>
  <c r="F161" i="10"/>
  <c r="F160" i="10"/>
  <c r="F158" i="10"/>
  <c r="F157" i="10"/>
  <c r="F155" i="10"/>
  <c r="F154" i="10"/>
  <c r="F152" i="10"/>
  <c r="F151" i="10"/>
  <c r="F150" i="10"/>
  <c r="F149" i="10"/>
  <c r="F147" i="10"/>
  <c r="F146" i="10"/>
  <c r="F145" i="10"/>
  <c r="F144" i="10"/>
  <c r="F142" i="10"/>
  <c r="F141" i="10"/>
  <c r="F140" i="10"/>
  <c r="F139" i="10"/>
  <c r="F136" i="10"/>
  <c r="F134" i="10"/>
  <c r="F133" i="10"/>
  <c r="F131" i="10"/>
  <c r="F130" i="10"/>
  <c r="F129" i="10"/>
  <c r="F127" i="10"/>
  <c r="F126" i="10"/>
  <c r="F125" i="10"/>
  <c r="F124" i="10"/>
  <c r="F123" i="10"/>
  <c r="F122" i="10"/>
  <c r="F120" i="10"/>
  <c r="F119" i="10"/>
  <c r="F118" i="10"/>
  <c r="F117" i="10"/>
  <c r="F116" i="10"/>
  <c r="F115" i="10"/>
  <c r="F114" i="10"/>
  <c r="F112" i="10"/>
  <c r="F111" i="10"/>
  <c r="F110" i="10"/>
  <c r="F109" i="10"/>
  <c r="F108" i="10"/>
  <c r="F107" i="10"/>
  <c r="F106" i="10"/>
  <c r="F104" i="10"/>
  <c r="F103" i="10"/>
  <c r="F102" i="10"/>
  <c r="F101" i="10"/>
  <c r="F100" i="10"/>
  <c r="F99" i="10"/>
  <c r="F98" i="10"/>
  <c r="F95" i="10"/>
  <c r="F94" i="10"/>
  <c r="F93" i="10"/>
  <c r="F92" i="10"/>
  <c r="F90" i="10"/>
  <c r="F89" i="10"/>
  <c r="F88" i="10"/>
  <c r="F87" i="10"/>
  <c r="F86" i="10"/>
  <c r="F85" i="10"/>
  <c r="F76" i="10"/>
  <c r="F75" i="10"/>
  <c r="F74" i="10"/>
  <c r="F73" i="10"/>
  <c r="F72" i="10"/>
  <c r="F71" i="10"/>
  <c r="F70" i="10"/>
  <c r="F69" i="10"/>
  <c r="F67" i="10"/>
  <c r="F66" i="10"/>
  <c r="F16" i="10"/>
  <c r="D27" i="10"/>
  <c r="D26" i="10"/>
  <c r="F22" i="10"/>
  <c r="F21" i="10"/>
  <c r="F27" i="29"/>
  <c r="F28" i="29"/>
  <c r="F12" i="29"/>
  <c r="F8" i="29"/>
  <c r="F9" i="29" s="1"/>
  <c r="F33" i="29"/>
  <c r="F32" i="29"/>
  <c r="F23" i="29"/>
  <c r="F24" i="29" s="1"/>
  <c r="A2" i="29"/>
  <c r="A1" i="29"/>
  <c r="F16" i="34" l="1"/>
  <c r="F20" i="34" s="1"/>
  <c r="F105" i="34" s="1"/>
  <c r="D23" i="11" s="1"/>
  <c r="F65" i="23"/>
  <c r="G150" i="28"/>
  <c r="F157" i="28"/>
  <c r="D19" i="11" s="1"/>
  <c r="F53" i="30"/>
  <c r="F82" i="10"/>
  <c r="F174" i="10"/>
  <c r="F161" i="17"/>
  <c r="D12" i="11" s="1"/>
  <c r="F23" i="25"/>
  <c r="F21" i="38"/>
  <c r="F28" i="38" s="1"/>
  <c r="D24" i="11" s="1"/>
  <c r="F32" i="26"/>
  <c r="F28" i="33"/>
  <c r="F20" i="33"/>
  <c r="F9" i="33"/>
  <c r="F11" i="33"/>
  <c r="F9" i="37"/>
  <c r="F10" i="37" s="1"/>
  <c r="D25" i="11" s="1"/>
  <c r="F37" i="23"/>
  <c r="F34" i="29"/>
  <c r="F26" i="23"/>
  <c r="F48" i="26"/>
  <c r="F102" i="30"/>
  <c r="F62" i="30"/>
  <c r="F86" i="30"/>
  <c r="F169" i="10"/>
  <c r="F28" i="30"/>
  <c r="F49" i="30"/>
  <c r="F13" i="29"/>
  <c r="F35" i="29" l="1"/>
  <c r="D13" i="11" s="1"/>
  <c r="F12" i="33"/>
  <c r="F45" i="33" s="1"/>
  <c r="D20" i="11" s="1"/>
  <c r="F103" i="30"/>
  <c r="F104" i="30" l="1"/>
  <c r="D15" i="11" s="1"/>
  <c r="F51" i="10"/>
  <c r="A2" i="28"/>
  <c r="A1" i="28"/>
  <c r="F21" i="26"/>
  <c r="F10" i="26"/>
  <c r="F18" i="26" s="1"/>
  <c r="A2" i="26"/>
  <c r="A1" i="26"/>
  <c r="F31" i="25"/>
  <c r="F29" i="25"/>
  <c r="F16" i="25"/>
  <c r="F8" i="25"/>
  <c r="F12" i="25" s="1"/>
  <c r="A1" i="25"/>
  <c r="F8" i="23"/>
  <c r="F9" i="23" s="1"/>
  <c r="F66" i="23" s="1"/>
  <c r="F67" i="23" s="1"/>
  <c r="D22" i="11" s="1"/>
  <c r="A2" i="23"/>
  <c r="A1" i="23"/>
  <c r="A2" i="17"/>
  <c r="A1" i="17"/>
  <c r="A2" i="14"/>
  <c r="A1" i="14"/>
  <c r="A2" i="10"/>
  <c r="A1" i="10"/>
  <c r="F34" i="10"/>
  <c r="F49" i="26" l="1"/>
  <c r="D17" i="11" s="1"/>
  <c r="F32" i="25"/>
  <c r="F33" i="25" s="1"/>
  <c r="F34" i="25" l="1"/>
  <c r="D16" i="11" s="1"/>
  <c r="F21" i="14"/>
  <c r="F13" i="14" l="1"/>
  <c r="F15" i="14"/>
  <c r="F16" i="14"/>
  <c r="F23" i="14" l="1"/>
  <c r="F22" i="14"/>
  <c r="F19" i="14"/>
  <c r="F12" i="14"/>
  <c r="F9" i="14"/>
  <c r="F26" i="14" l="1"/>
  <c r="F10" i="14"/>
  <c r="F17" i="14"/>
  <c r="F27" i="14" l="1"/>
  <c r="D21" i="11" s="1"/>
  <c r="F9" i="10"/>
  <c r="F10" i="10" l="1"/>
  <c r="F24" i="10" l="1"/>
  <c r="F62" i="10"/>
  <c r="F61" i="10"/>
  <c r="F47" i="10"/>
  <c r="F46" i="10"/>
  <c r="F19" i="10" l="1"/>
  <c r="F15" i="10"/>
  <c r="F13" i="10" l="1"/>
  <c r="F20" i="12"/>
  <c r="F19" i="12"/>
  <c r="F18" i="12"/>
  <c r="F17" i="12"/>
  <c r="F16" i="12"/>
  <c r="F14" i="12"/>
  <c r="F10" i="12"/>
  <c r="F22" i="12" l="1"/>
  <c r="D11" i="11" s="1"/>
  <c r="F59" i="10" l="1"/>
  <c r="F50" i="10" l="1"/>
  <c r="F52" i="10" l="1"/>
  <c r="F27" i="10" l="1"/>
  <c r="F26" i="10"/>
  <c r="F28" i="10" l="1"/>
  <c r="F58" i="10"/>
  <c r="F56" i="10"/>
  <c r="F31" i="10"/>
  <c r="F36" i="10" s="1"/>
  <c r="F55" i="10"/>
  <c r="F63" i="10" l="1"/>
  <c r="F48" i="10"/>
  <c r="F175" i="10" l="1"/>
  <c r="F176" i="10" s="1"/>
  <c r="D14" i="11"/>
  <c r="D27" i="11" l="1"/>
</calcChain>
</file>

<file path=xl/sharedStrings.xml><?xml version="1.0" encoding="utf-8"?>
<sst xmlns="http://schemas.openxmlformats.org/spreadsheetml/2006/main" count="2345" uniqueCount="1027">
  <si>
    <t>BILL SUMMARY</t>
  </si>
  <si>
    <t>S#</t>
  </si>
  <si>
    <t xml:space="preserve">ITEM DESCRIPTION </t>
  </si>
  <si>
    <t>GRAND TOTAL</t>
  </si>
  <si>
    <t>Item</t>
  </si>
  <si>
    <t>Description</t>
  </si>
  <si>
    <t>Unit</t>
  </si>
  <si>
    <t>Qty</t>
  </si>
  <si>
    <t>A</t>
  </si>
  <si>
    <t xml:space="preserve">PRELIMINARIES - SITE CLEARANCE </t>
  </si>
  <si>
    <t>A.1</t>
  </si>
  <si>
    <t>Total A</t>
  </si>
  <si>
    <t>B</t>
  </si>
  <si>
    <t>EARTHWORKS</t>
  </si>
  <si>
    <t>B.1</t>
  </si>
  <si>
    <t>B.2</t>
  </si>
  <si>
    <t>B.3</t>
  </si>
  <si>
    <t>Total B</t>
  </si>
  <si>
    <t>C</t>
  </si>
  <si>
    <t xml:space="preserve">SUBSTRUCTURE </t>
  </si>
  <si>
    <t>C.1</t>
  </si>
  <si>
    <t>C.2</t>
  </si>
  <si>
    <t xml:space="preserve">High tensile deformed steel bars to ASTM  A615 Grade 60 (60000 psi) :- including bending, hooking, tying wire, cutting spacers and supporting all in position  </t>
  </si>
  <si>
    <t>Kg</t>
  </si>
  <si>
    <t>C.3</t>
  </si>
  <si>
    <t>C.4</t>
  </si>
  <si>
    <t>C.5</t>
  </si>
  <si>
    <t>C.6</t>
  </si>
  <si>
    <t>Fill materials</t>
  </si>
  <si>
    <t>m²</t>
  </si>
  <si>
    <t>Total C</t>
  </si>
  <si>
    <t>D</t>
  </si>
  <si>
    <t xml:space="preserve">SUPERSTRUCTURE </t>
  </si>
  <si>
    <t>D.3</t>
  </si>
  <si>
    <t xml:space="preserve">Ring beam </t>
  </si>
  <si>
    <t>Total D</t>
  </si>
  <si>
    <t>E</t>
  </si>
  <si>
    <t>ROOF</t>
  </si>
  <si>
    <t>m</t>
  </si>
  <si>
    <t>E.2</t>
  </si>
  <si>
    <t>Total E</t>
  </si>
  <si>
    <t>F</t>
  </si>
  <si>
    <t>Total F</t>
  </si>
  <si>
    <t>G</t>
  </si>
  <si>
    <t>FINISHES</t>
  </si>
  <si>
    <t>G.1</t>
  </si>
  <si>
    <t>Plastering/Rendering</t>
  </si>
  <si>
    <t>20 mm thick Cement Sand plastering (1:3) finished smooth surface with wooden float for the internal and external walls, Columns , Grade beams and ring beams of the building including curing.</t>
  </si>
  <si>
    <t>G.2</t>
  </si>
  <si>
    <t xml:space="preserve">Painting </t>
  </si>
  <si>
    <t>Prepare surface, apply filler, apply one coat of primer and two coats of  weather resistant externally and silk vinyl paint internally  faces of walls (Contractor will submit the sample for Color and manufacturer approval)</t>
  </si>
  <si>
    <t>Total G</t>
  </si>
  <si>
    <t>H</t>
  </si>
  <si>
    <t>Total H</t>
  </si>
  <si>
    <t>I</t>
  </si>
  <si>
    <t>ELECTRICAL INSTALLATIONS</t>
  </si>
  <si>
    <t>Total I</t>
  </si>
  <si>
    <t>B.5</t>
  </si>
  <si>
    <t>B.6</t>
  </si>
  <si>
    <t>F.1</t>
  </si>
  <si>
    <t>F.2</t>
  </si>
  <si>
    <t>Main wall</t>
  </si>
  <si>
    <t>F.3</t>
  </si>
  <si>
    <t>Supply and Fabrication of High Tensile Steel deformed bars conforming to ASTM-A615 Grade 60 (60,000psi) reinforcement for cement concrete, including cutting, bending, laying in position, over lapping, making joints, fastenings, wastage and including cost of binding wire &amp; labors charges for binding of steel reinforcement in place (also includes removal of rust from bars) .Contractor will submit bar bending schedule for approval before commencing the steel works.</t>
  </si>
  <si>
    <t>Reinforcement (BRC Mesh A142 )</t>
  </si>
  <si>
    <t>Damp Proof course (DPM ) Gauge 1000</t>
  </si>
  <si>
    <t>PAINTING: Rate shall include for preparation of surface cleaning down, smoothing, knotting, stepping etc. protection of floors and fitting, and cleaning upon completion.</t>
  </si>
  <si>
    <t>Note : unless other wise stated rates in Bill of quantities shall include all necessary material, cables, conduits, PVC sunk box, Bulbs switches etc. and labor required to complete the electrical installation. Testing and commissioning of electrical installations is to be carried out by contractor and cost of such testing and reports to be included in rates. All types of fittings shall be approved by engineer prior to installation</t>
  </si>
  <si>
    <t>Providing and laying Blinding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for the below.</t>
  </si>
  <si>
    <t>I.1</t>
  </si>
  <si>
    <t>I.2</t>
  </si>
  <si>
    <t>I.3</t>
  </si>
  <si>
    <t>I.4</t>
  </si>
  <si>
    <t>I.7</t>
  </si>
  <si>
    <r>
      <t>m</t>
    </r>
    <r>
      <rPr>
        <vertAlign val="superscript"/>
        <sz val="10"/>
        <rFont val="Arial"/>
        <family val="2"/>
      </rPr>
      <t>3</t>
    </r>
  </si>
  <si>
    <r>
      <t>m</t>
    </r>
    <r>
      <rPr>
        <vertAlign val="superscript"/>
        <sz val="10"/>
        <rFont val="Arial"/>
        <family val="2"/>
      </rPr>
      <t>2</t>
    </r>
  </si>
  <si>
    <t>Reinforcement (BRC mesh A142 )</t>
  </si>
  <si>
    <t>Internal Walls</t>
  </si>
  <si>
    <t>External Walls</t>
  </si>
  <si>
    <t xml:space="preserve">Construction of Solid Concrete masonry unit (CMU) wall of 200mm thickness blocks (Compressive strength 2000Psi as per ASTM C90-16a)  bedded in cement/sand mortar mix 1:4.  Note: Blocks to be cured for at least 7 days and tested prior to laying in for the wall as per the drawings </t>
  </si>
  <si>
    <t>Construction of Solid Concrete masonry unit (CMU) wall of 200mm thickness blocks (Compressive strength 2000Psi as per ASTM (C90-16a)  bedded in cement/sand mortar mix 1:4.  Note: Blocks to be cured for at least 7 days and tested prior to laying in for the wall as per the drawings</t>
  </si>
  <si>
    <t>D1(a)</t>
  </si>
  <si>
    <t>D2(a)</t>
  </si>
  <si>
    <t>D2(b)</t>
  </si>
  <si>
    <t>D3(a)</t>
  </si>
  <si>
    <t>D3(b)</t>
  </si>
  <si>
    <t>E1(a)</t>
  </si>
  <si>
    <t>E1(b)</t>
  </si>
  <si>
    <t>E1(c)</t>
  </si>
  <si>
    <t>E1(d)</t>
  </si>
  <si>
    <t>G1(a)</t>
  </si>
  <si>
    <t>G1(b)</t>
  </si>
  <si>
    <t>G2(a)</t>
  </si>
  <si>
    <t>C6(a)</t>
  </si>
  <si>
    <t>C5(a)</t>
  </si>
  <si>
    <t>C4(b)</t>
  </si>
  <si>
    <t>C4(a)</t>
  </si>
  <si>
    <t>C3(b)</t>
  </si>
  <si>
    <t>C3(a)</t>
  </si>
  <si>
    <t>C2(b)</t>
  </si>
  <si>
    <t>C2(a)</t>
  </si>
  <si>
    <t>C1(a)</t>
  </si>
  <si>
    <t>C1(b)</t>
  </si>
  <si>
    <t>B2(a)</t>
  </si>
  <si>
    <t>B4(a)</t>
  </si>
  <si>
    <t>B5(a)</t>
  </si>
  <si>
    <t>B6(a)</t>
  </si>
  <si>
    <t>B6(b)</t>
  </si>
  <si>
    <t xml:space="preserve"> Apply 20mm thick cement sand plaster mortar mix (1:3) smoothly finish the surface in wooden float to internal walls. All walls must be cured for 7 days.</t>
  </si>
  <si>
    <t>Apply 20mm thick cement sand rendering mortar mix (1:3) smoothly finish the surface in wooden float to external walls. All walls must be cured for 7 days.</t>
  </si>
  <si>
    <t>B1(a)</t>
  </si>
  <si>
    <t>Prepare the surface by sanding  apply filler where necessary to ensure smooth and even surface , two coats of undercoat paint and final three coats of weather guard paint for external walls.  (Contractor will submit the sample of color and manufacturer for approval).</t>
  </si>
  <si>
    <r>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 xml:space="preserve">for Ring beam. </t>
    </r>
  </si>
  <si>
    <r>
      <t>m</t>
    </r>
    <r>
      <rPr>
        <vertAlign val="superscript"/>
        <sz val="11"/>
        <color indexed="8"/>
        <rFont val="Arial"/>
        <family val="2"/>
      </rPr>
      <t>2</t>
    </r>
  </si>
  <si>
    <t>100x50mm wall plate fixed onto blockwork with approved bolts and nuts as per Engineers detail</t>
  </si>
  <si>
    <t>Lm</t>
  </si>
  <si>
    <t>225x25mm thick fascia board fixed in place including priming and finishing it in approved paint</t>
  </si>
  <si>
    <t>No.</t>
  </si>
  <si>
    <t>PRELIMINARY AND GENERAL ITEMS</t>
  </si>
  <si>
    <t>Testing of Materials</t>
  </si>
  <si>
    <t>Concrete, block, sand, water, soil and any other tests as directed.</t>
  </si>
  <si>
    <t>Temporary Works</t>
  </si>
  <si>
    <t>Generally: The Contractor shall be responsible for the construction, maintenance and removal of all temporary works, and shall be responsible for ensuring the safety of such works and compliance with appropriate regulations and Codes of Practice.</t>
  </si>
  <si>
    <t>Mobilization/Demobilization</t>
  </si>
  <si>
    <t>Mobilization of equipment/plant and personnel including all associated costs and demobilizing of the same</t>
  </si>
  <si>
    <t>SAFETY GEAR ASSORTED</t>
  </si>
  <si>
    <t>Reflector Jackets</t>
  </si>
  <si>
    <t>L.S</t>
  </si>
  <si>
    <t>Safety Shoes</t>
  </si>
  <si>
    <t>Helmet</t>
  </si>
  <si>
    <t>Safety Glasses</t>
  </si>
  <si>
    <t>Gloves</t>
  </si>
  <si>
    <t>Preliminaries</t>
  </si>
  <si>
    <t>Building  Foundation</t>
  </si>
  <si>
    <t>I.6</t>
  </si>
  <si>
    <t>G1(c)</t>
  </si>
  <si>
    <t>I.8</t>
  </si>
  <si>
    <t xml:space="preserve">GRAND TOTAL </t>
  </si>
  <si>
    <t>Excavation and back fill  in all kind of sub-surface material complete in all respects as shown on the drawings, specifications and/or as directed by the Engineer. Surplus materials should be removed from the site or as advised by Construction Supervisor.</t>
  </si>
  <si>
    <t>Foundation Wall</t>
  </si>
  <si>
    <t>RAIN WATER ROOF DRAINAGE SYSTEM</t>
  </si>
  <si>
    <t>H1</t>
  </si>
  <si>
    <r>
      <t>m</t>
    </r>
    <r>
      <rPr>
        <vertAlign val="superscript"/>
        <sz val="9"/>
        <rFont val="Arial"/>
        <family val="2"/>
      </rPr>
      <t>3</t>
    </r>
  </si>
  <si>
    <r>
      <t>Prepare the surface by sanding and apply 1</t>
    </r>
    <r>
      <rPr>
        <vertAlign val="superscript"/>
        <sz val="9"/>
        <rFont val="Arial"/>
        <family val="2"/>
      </rPr>
      <t xml:space="preserve">st </t>
    </r>
    <r>
      <rPr>
        <sz val="9"/>
        <rFont val="Arial"/>
        <family val="2"/>
      </rPr>
      <t>coat of undercoat paint, smoothly skim the surface with white cement and/or  lime and apply 2</t>
    </r>
    <r>
      <rPr>
        <vertAlign val="superscript"/>
        <sz val="9"/>
        <rFont val="Arial"/>
        <family val="2"/>
      </rPr>
      <t>nd</t>
    </r>
    <r>
      <rPr>
        <sz val="9"/>
        <rFont val="Arial"/>
        <family val="2"/>
      </rPr>
      <t xml:space="preserve"> coat of undercoat. Finally apply two coats of vinyl silk emulsion paint. for internal walls. (Contractor will submit the sample of colors and manufacturer for approval)</t>
    </r>
  </si>
  <si>
    <t xml:space="preserve">Foundation Wall </t>
  </si>
  <si>
    <t>Boundary Wall</t>
  </si>
  <si>
    <t>BILL OF QUANTITY (BOQ)</t>
  </si>
  <si>
    <t>Name of organization/firm:______________________________</t>
  </si>
  <si>
    <t>Preliminaries and General Items</t>
  </si>
  <si>
    <t>Strip Footing</t>
  </si>
  <si>
    <t>C5(b)</t>
  </si>
  <si>
    <t>C.7</t>
  </si>
  <si>
    <t>C7(a)</t>
  </si>
  <si>
    <t>C7(b)</t>
  </si>
  <si>
    <r>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 xml:space="preserve">for Strip Footing. </t>
    </r>
  </si>
  <si>
    <t>Strip footing</t>
  </si>
  <si>
    <t xml:space="preserve"> Foundation Wall</t>
  </si>
  <si>
    <t>G1(d)</t>
  </si>
  <si>
    <t>C8(a)</t>
  </si>
  <si>
    <t>C8(b)</t>
  </si>
  <si>
    <t>Total J</t>
  </si>
  <si>
    <t>J</t>
  </si>
  <si>
    <t>J1</t>
  </si>
  <si>
    <t>J2</t>
  </si>
  <si>
    <t>B2(b)</t>
  </si>
  <si>
    <t>B4</t>
  </si>
  <si>
    <t>Floor and Wall Tiles</t>
  </si>
  <si>
    <t>B6(c )</t>
  </si>
  <si>
    <t>Painting:  Rates shall include for preparation of surface(sanding), protection of floors and fittings, and cleaning upon completion.</t>
  </si>
  <si>
    <t>Supply and fix 300mm x 300mm  Ceramic tiles over  1:3 cement sand mixture (all inclusive) in bathrooms walls upto1.5 m height</t>
  </si>
  <si>
    <t>Supply and fix 300mm x 300mm  Ceramic tiles over  1:3 cement sand mixture (all inclusive) in bathrooms walls upto1.5 m height in toilet</t>
  </si>
  <si>
    <t>Nos</t>
  </si>
  <si>
    <t>H2</t>
  </si>
  <si>
    <t>H3</t>
  </si>
  <si>
    <t>H4</t>
  </si>
  <si>
    <t>H5</t>
  </si>
  <si>
    <t>H6</t>
  </si>
  <si>
    <t>H7</t>
  </si>
  <si>
    <t>H9</t>
  </si>
  <si>
    <t>H10</t>
  </si>
  <si>
    <t>H11</t>
  </si>
  <si>
    <t>Supply and fixing of 100mm high ceramic tile skirting along wall.</t>
  </si>
  <si>
    <t>B.4</t>
  </si>
  <si>
    <t>kg</t>
  </si>
  <si>
    <t>No</t>
  </si>
  <si>
    <t>K</t>
  </si>
  <si>
    <t>K1</t>
  </si>
  <si>
    <t>K3</t>
  </si>
  <si>
    <t>K4</t>
  </si>
  <si>
    <t>K5</t>
  </si>
  <si>
    <t>K6</t>
  </si>
  <si>
    <t>Building Foundation</t>
  </si>
  <si>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Strip Footing. </t>
  </si>
  <si>
    <t>Supply and install good quality Gypsum ceiling boards as per the satisfaction of the engineer finished with at least two coats of approved paint (Cost of paint with all necessary surface preparation should be included).</t>
  </si>
  <si>
    <t>Rainwater goods: Unplasticized Polyvinyl Chloride (UPVC) Pipes, Gutters and Fittings Joined in Accordance with the Manufacturer's Instructions:-</t>
  </si>
  <si>
    <t>100 mm Diameter Rain water down pipes complete with all fixing brackets and accessories to approval at site</t>
  </si>
  <si>
    <t>Providing and laying Blinding  plain cement concrete mix to obtain  1500 psi (Cylinder Strength at 28 days) (1:3:6) using coarse sand and screened graded and washed aggregate, in required shape and design, including formwork, shuttering, lifting, compacting, curing, rendering and finishing exposed surface, complete (including cost of form work, its fabrication and placing in position, etc.) for the below.</t>
  </si>
  <si>
    <t>SUBSTRUCTURE</t>
  </si>
  <si>
    <r>
      <t>m</t>
    </r>
    <r>
      <rPr>
        <vertAlign val="superscript"/>
        <sz val="9"/>
        <rFont val="Arial"/>
        <family val="2"/>
      </rPr>
      <t>2</t>
    </r>
  </si>
  <si>
    <t xml:space="preserve">Steel reinforcement - High tensile deformed steel bars to ASTM  A615 Grade 60 (60000 psi) :- including bending, hooking, tying wire, cutting spacers and supporting all in position  </t>
  </si>
  <si>
    <t>20 mm thick Cement Sand plastering (1:3) finished smooth surface with wooden float for the internal and external side of wall and columns including curing.</t>
  </si>
  <si>
    <t>Prepare surface, apply filler, apply one coat of primer and two coats of  weather resistant paint for both  sides of wall. (Contractor will submit the sample for Color and manufacturer approval)</t>
  </si>
  <si>
    <r>
      <t xml:space="preserve">Providing and laying 50mm thick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for wall and  Column foundation</t>
    </r>
  </si>
  <si>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 reinforced strip footing. </t>
  </si>
  <si>
    <t>D1</t>
  </si>
  <si>
    <t>Boundary Wall and Gate</t>
  </si>
  <si>
    <t>C8</t>
  </si>
  <si>
    <t>I.11</t>
  </si>
  <si>
    <t>Construction of Solid Concrete masonry unit (CMU) wall of 200mm thickness blocks (Compressive strength 2000Psi as per ASTM C90-16a)  bedded in cement/sand mortar mix 1:4.  Note: Blocks to be cured for at least 7 days and tested prior to laying in for the wall as per the drawings for footing wall</t>
  </si>
  <si>
    <t>Strip Foundation</t>
  </si>
  <si>
    <t xml:space="preserve">Providing and laying 100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floor slab. </t>
  </si>
  <si>
    <t>D2</t>
  </si>
  <si>
    <t>H12</t>
  </si>
  <si>
    <t>Ring Beam</t>
  </si>
  <si>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Ring beam as shown on drawings. </t>
  </si>
  <si>
    <t>SINAAN</t>
  </si>
  <si>
    <t xml:space="preserve">Program Name: </t>
  </si>
  <si>
    <t>Project Name:</t>
  </si>
  <si>
    <t xml:space="preserve">Project No: </t>
  </si>
  <si>
    <t xml:space="preserve">Project Location: </t>
  </si>
  <si>
    <t>Entrance and Security Check</t>
  </si>
  <si>
    <t>Towers</t>
  </si>
  <si>
    <t>Site Clearance and Setting out</t>
  </si>
  <si>
    <t>Out door walkways and Sitting area</t>
  </si>
  <si>
    <t>F.6</t>
  </si>
  <si>
    <t>FITTINGS (DOORS, WINDOWS AND VENTS)</t>
  </si>
  <si>
    <t>Type B fitting - Washroom - Surface mount LED downlight; 1600lm, 20W, 80 lm/W, 4000 K, Polycarbonate, IP54; dust accumulation-protected, splash-proof, IK02 (0.2 J) standard, Safety class II, 2 cables 0.15m with connectors 2-pole. As Tronic Round White LED Warm White Bulkhead 20 Watts or approved equivalent.</t>
  </si>
  <si>
    <t>Type C fitting - Office - Recessed LED downlight, Aluminum die cast, White, 1080 lm, 18 W, 88 lm/W, 4000 K, CRI&gt;80, Beam angle 90°, IP20; Finger-protected; IK02 (0.2 J) standard, Safety class II, Connection unit 2-pole. As Tronic LED Recessed Downlight 12 Watts Daylight or approved equivalent.</t>
  </si>
  <si>
    <t>Type F fitting - Power Room - L1200 mm, Polycarbonate, White, 3600 lm, 36 W, 100 lm/W, 4000 K, Very wide beam, IP65 | Dust penetration-protected, jet-proof, IK08 | 5 J vandal-protected, Safety class I, Push-in connector 3-pole. As Tronic Waterproof 4 Feet LED TPIF Fitting or approved equivalent.</t>
  </si>
  <si>
    <t>Type G1 fitting - External Wall - Outdoor weatherproof wall mounted LED floodlight luminaire with 8000 lumen, 80lm/W, 100W, 6000K, CRI 80, IP65, IK10, complete with motion sensor and photocell, as Tronic Slim LED Floodlight or approved equivalent.</t>
  </si>
  <si>
    <t>Type EX fitting - Emergency Light LED Exit Sign, 2.2W, 19lm, 23.7lm/W, 7000K, CRI&gt;70, UGR22, Clear, Finger-protected, IP20, IK03 (0.3J). As Philips or approved equivalent.</t>
  </si>
  <si>
    <t>10A switches complete with boxes and face plate, white colour, as Panasonic W2 type, or approved equivalent:</t>
  </si>
  <si>
    <t>1 gang 1 way</t>
  </si>
  <si>
    <t>2 gang 2 way</t>
  </si>
  <si>
    <t>13A twin-switched socket-outlets complete with boxes and face plates, white colour, as Panasonic W2 Multi socket universal type, or approved equivalent.</t>
  </si>
  <si>
    <t>10A SP MCB - Lighting</t>
  </si>
  <si>
    <t>32A SP MCB - Socket Outlets</t>
  </si>
  <si>
    <t>Blanking plates</t>
  </si>
  <si>
    <t>20A DP Switch complete with box and neon indicator light for wiring the hand drier, extract fan, outdoor AC units and ceiling fan as shown in the drawing, as Panasonic W2 type or approved equivalent</t>
  </si>
  <si>
    <t>20A SP MCB - FACP</t>
  </si>
  <si>
    <t>20A DP Switch complete with box and neon indicator light for wiring the fire alarm control panel shown in the drawing, as Panasonic W2 type or approved equivalent</t>
  </si>
  <si>
    <t>Sum</t>
  </si>
  <si>
    <t>Allow for earth resistivity testing and treatment to achieve ground resistance of not more than 1 ohm</t>
  </si>
  <si>
    <t>300mm x 300mm x 450mm Deep RC earth inspection chamber complete with RC cover. Manhole to be fitted with sleeves for 32mm diameter HG. PVC ducts for earth wire. Manhole to be constructed as per the Structural Engineer's details.</t>
  </si>
  <si>
    <t>Galvanised, powder coated 3-compartment 250mm x 50mm deep, angular, screwless metal cable trunking, complete with bends and all accessories for successful installation and operation</t>
  </si>
  <si>
    <t>Trunking knockouts for twin socket outlets</t>
  </si>
  <si>
    <t>Trunking knockouts for RJ45 outlets</t>
  </si>
  <si>
    <t>Testing and Commissioning, to include:</t>
  </si>
  <si>
    <t>Develop Site Acceptance Test Schedule for the installation</t>
  </si>
  <si>
    <t>Contractor’s testing (labour and special test
requirements)</t>
  </si>
  <si>
    <t>Conduct SATs under Engineer’s Supervision</t>
  </si>
  <si>
    <t>Final Commissioning</t>
  </si>
  <si>
    <t>Handover and soak test</t>
  </si>
  <si>
    <t>Lighting points wired in 3x1Cx1.5mm2 Cu/PVC/SC cables drawn in concealed 20mm dia. HG. PVC conduit complete with all wiring accessories for 1-way and 2-way switches, but excluding the switches and the luminaires.</t>
  </si>
  <si>
    <t>Twin socket points wired in 3x1Cx2.5mm2 Cu/PVC/SC cables drawn in 25mm dia. HG PVC conduit concealed within the wall.</t>
  </si>
  <si>
    <t>8-way TPN MCB Distribution Board as DB.GH.01-COMMON flush-mounted on the wall complete with 125A TP MCB integral isolator and all protective devices as Schneider Electric Acti 9 type or approved equivalent. All MCBs are Easy 9 Type C and as shown in the schematic wiring diagram.</t>
  </si>
  <si>
    <t>Hand drier points wired in 3x1Cx4.0mm2 Cu/PVC/SC cables drawn in 25mm HG. PVC duct concealed within the building fabric from the distribution board to fire alarm control panel DP switch.</t>
  </si>
  <si>
    <t>Indoor AC point wired in 3x1Cx4.0mm2 Cu/PVC/SC cables drawn in 25mm HG. PVC duct concealed within the building fabric from the distribution board to fire alarm control panel DP switch.</t>
  </si>
  <si>
    <t>Outdoor AC points wired in 3x1Cx4.0mm2 Cu/PVC/SC cables drawn in 25mm HG. PVC duct concealed within the building fabric from the distribution board to fire alarm control panel DP switch.</t>
  </si>
  <si>
    <t>Ceiling sweep fan points wired in 3x1Cx2.5mm2 Cu/PVC/SC cables drawn in 25mm HG. PVC duct concealed within the building fabric from the distribution board to fire alarm control panel DP switch.</t>
  </si>
  <si>
    <t>5Cx16mm2 Cu/XLPE/PVC/PVC cable in cable trunking from the meter board to DB.GH.01</t>
  </si>
  <si>
    <t>6-way SPN MCB Consumer Unit as CU.GH.ELV flush-mounted on the wall complete with 100A DP MCB integral isolator and all protective devices as Schneider Electric Easy 9 type or approved equivalent. All MCBs are Easy 9 Type C and as shown in the schematic wiring diagram.</t>
  </si>
  <si>
    <t>Fire alarm control panel point wired in 3x1Cx2.5mm2 Cu/PVC/SC cables drawn in 25mm HG. PVC duct concealed within the building fabric from the distribution board to fire alarm control panel DP switch.</t>
  </si>
  <si>
    <t>3Cx10mm2 Cu/XLPE/PVC/PVC cable in cable tray from meter board to room Consumer Unit CU.GH-ELV</t>
  </si>
  <si>
    <t>Earthing of the Gatehouse DBs comprising 1m x 1m x 6mm earth mat and 25mm x 6mm copper tape in 50mm diameter HG. PVC conduit. Allow for bonding of the earthing system to the building's foundation steel structure - Ufer earthing.</t>
  </si>
  <si>
    <t>20A SP MCB - Hand Driers</t>
  </si>
  <si>
    <t>6-way SPN MCB Consumer Unit as CU.AB.01 flush-mounted on the wall complete with 100A DP MCB integral isolator and all protective devices as Schneider Electric Easy 9 type or approved equivalent. All MCBs are Easy 9 Type C and as shown in the schematic wiring diagram.</t>
  </si>
  <si>
    <t>13A weatherproof IP65 twin-switched socket-outlets complete with boxes and face plates, white colour, as Windsor type, or approved equivalent.</t>
  </si>
  <si>
    <t xml:space="preserve">TOTAL  </t>
  </si>
  <si>
    <t>High tensile deformed steel bars to ASTM  A615 Grade 60 (60000 psi) :- including bending, hooking, tying wire, cutting spacers and supporting all in position  as per drawings</t>
  </si>
  <si>
    <t>Supply and Fabrication of High Tensile Steel deformed bars conforming to ASTM-A615 Grade 60 (60,000psi) reinforcement for cement concrete, including cutting, bending, laying in position, over lapping, making joints, fastenings, wastage and including cost of binding wire &amp; labors charges for binding of steel reinforcement in place (also includes removal of rust from bars) as per drawings</t>
  </si>
  <si>
    <t>Provide and lay hard core compacted  to 98% modified Proctor density for Building floor</t>
  </si>
  <si>
    <t>Provide and lay 50mm Murram Blinding for Floor Slab.</t>
  </si>
  <si>
    <t xml:space="preserve">Concrete Slab for floor </t>
  </si>
  <si>
    <t xml:space="preserve">Construction of wall using Solid Concrete masonry unit (CMU) wall of 200mm thickness blocks (Compressive strength 2000Psi as per ASTM C90-16a)   bedded in cement/sand mortar mix 1:4.  Note: Blocks to be cured for at least 7 days and tested prior to laying in for the wall as per the drawings </t>
  </si>
  <si>
    <t>Supply and install UPVC, 900x2000mm, UPVC door, 3 pairs of stainless steel  hinge and complete fittings</t>
  </si>
  <si>
    <t xml:space="preserve">Supply and Install galvanised iron sheets gauge 28 complete with all necessary fitting. </t>
  </si>
  <si>
    <t>ELECTRICAL INSTALLATIONS INCLUDING TESTING AND COMISSIONING</t>
  </si>
  <si>
    <t>FIRE DETECTION AND ALARM SYSTEM</t>
  </si>
  <si>
    <t>1-loop, 50 devices per loop, intelligent addressable fire alarm control panel, including display, all monitoring functions and communication interfaces to IP Network and RS-485 communication. As Eaton xDetect EFXD01020 series, or approved equivalent.</t>
  </si>
  <si>
    <t>Configuration and programming of the panel</t>
  </si>
  <si>
    <t>Intelligent addressable optical smoke detector complete with base, as Menvier or appoved equivalent.</t>
  </si>
  <si>
    <t>Intelligent addressable optical heat detector as
Menvier or appoved equivalent</t>
  </si>
  <si>
    <t>Manual call point (red), surface mount, with resettable plastic element and hinged cover</t>
  </si>
  <si>
    <t>Loop powered addressable sounder-beacon complete with base and isolator</t>
  </si>
  <si>
    <t>VIDEO SURVEILLANCE SYSTEM</t>
  </si>
  <si>
    <t>Supply, install, test and commission the following:</t>
  </si>
  <si>
    <t>IP bullet camera, 4.0 MP, POE, 120dB WDR, 1/3 inch CMOS image sensor, up to 50m IR range, motion detection, video tampering alerts, IP67, IK10, as Hikvision DS-2CD1T47G2H-LIU(F) ColorVu</t>
  </si>
  <si>
    <t>IP dome camera, 4.0 MP, POE, 120dB WDR, 1/3 inch CMOS image sensor, up to 30m IR range, motion detection, video tampering alerts, IP67, IK10, as Hikvision DS-2CD1347G2-L(UF)  ColorVu</t>
  </si>
  <si>
    <t>Junction box for the cameras.</t>
  </si>
  <si>
    <t>4-pair, 100-ohm Cat. 6A UTP cable for video surveillance system wiring, as Siemon type or approved equivalent</t>
  </si>
  <si>
    <t>16-channel Network Video Recorder, 16 independent PoE network interfaces; 16-ch synchronous playback; 4K, rack mount, POE, 160Mbps incoming, 160Mbps outgoing, up to 10TB capacity, up to 8MP resolution, as Hikvision DS-7616NI-K2/16P NVR</t>
  </si>
  <si>
    <t>Access: 16-Port POE switch, 19" rack-mount, licencing, stacking cables. Cisco Catalyst 2960-L Series, 2x1G SFP+ uplink ports for high-speed connectivity, 16x 10/100/1000 PoE+ Gigabit Ethernet switch. As Cisco WS-C2960L-16PS-LL or approved equivalent.</t>
  </si>
  <si>
    <t>16-port patch panel, as Siemon or approved equivalent</t>
  </si>
  <si>
    <t>Cat 6A 10G patch cords 1m, as Siemon or approved
equivalent</t>
  </si>
  <si>
    <t>L</t>
  </si>
  <si>
    <t>Total K</t>
  </si>
  <si>
    <t>Total L</t>
  </si>
  <si>
    <t xml:space="preserve"> MECHANICAL WORKS AND ASSOCIATED SERVICES</t>
  </si>
  <si>
    <t>M</t>
  </si>
  <si>
    <t>Total M</t>
  </si>
  <si>
    <t>M1</t>
  </si>
  <si>
    <t>M2</t>
  </si>
  <si>
    <t xml:space="preserve">WC "S" or "P" connector to drain pipe for horizontal outlet WC Pan. </t>
  </si>
  <si>
    <t>M3</t>
  </si>
  <si>
    <t>M4</t>
  </si>
  <si>
    <t>M5</t>
  </si>
  <si>
    <t>M6</t>
  </si>
  <si>
    <t>M7</t>
  </si>
  <si>
    <t>M8</t>
  </si>
  <si>
    <t>M9</t>
  </si>
  <si>
    <t>M10</t>
  </si>
  <si>
    <t>M11</t>
  </si>
  <si>
    <t>M12</t>
  </si>
  <si>
    <t>M13</t>
  </si>
  <si>
    <t>15mm dia Angle valves as Pegler or any equal and approved.</t>
  </si>
  <si>
    <t>15mm dia 300mm Long Flexible pipe connector to Engineers approval.</t>
  </si>
  <si>
    <t>Pipes</t>
  </si>
  <si>
    <t>a) 15mm Bore diameter PP-R pipe (25mm Outer Pipe diameter)</t>
  </si>
  <si>
    <t>b) 20mm ditto (32mm ditto)</t>
  </si>
  <si>
    <t>c) 25mm ditto (40mm ditto)</t>
  </si>
  <si>
    <t>d) 32mm ditto (50mm ditto)</t>
  </si>
  <si>
    <t>e) 40mm ditto (65mm ditto)</t>
  </si>
  <si>
    <t>f) 50mm ditto (75mm ditto)</t>
  </si>
  <si>
    <t>LM</t>
  </si>
  <si>
    <t>Elbow and Bends</t>
  </si>
  <si>
    <t>a) 15mm Bore diameter PP-R elbow/bend (20mm Outer Dia)</t>
  </si>
  <si>
    <t>Reducers</t>
  </si>
  <si>
    <t>Tees</t>
  </si>
  <si>
    <t>a) 20mm diameter PP-R equal tee</t>
  </si>
  <si>
    <t>b) 25mm ditto</t>
  </si>
  <si>
    <t>c) 32mm ditto</t>
  </si>
  <si>
    <t>d) 40mm ditto</t>
  </si>
  <si>
    <t xml:space="preserve">e) 50mm ditto </t>
  </si>
  <si>
    <t>Female threaded joints</t>
  </si>
  <si>
    <t>a) 15mm diameter PP-R Female threaded joint</t>
  </si>
  <si>
    <t>b)  20mm ditto</t>
  </si>
  <si>
    <t>c)  32mm ditto</t>
  </si>
  <si>
    <t>Male threaded joints</t>
  </si>
  <si>
    <t>a) 15mm diameter PP-R Female threaded joint</t>
  </si>
  <si>
    <t>b) 20mm ditto</t>
  </si>
  <si>
    <t>Isolation Valves</t>
  </si>
  <si>
    <t>a) 100mm diameter UPVC Grey pipe (heavy duty)</t>
  </si>
  <si>
    <t>b) 50mm ditto</t>
  </si>
  <si>
    <t>c) 40mm ditto</t>
  </si>
  <si>
    <t>d) 32mm ditto</t>
  </si>
  <si>
    <t>Bends</t>
  </si>
  <si>
    <t>a) 100mm diameter UPVC Long Radius sweep bend</t>
  </si>
  <si>
    <t>c) 40mm ditto</t>
  </si>
  <si>
    <t>d) 32mm ditto</t>
  </si>
  <si>
    <t>Reducing Sockets</t>
  </si>
  <si>
    <t>Inspection Plugs/Access caps</t>
  </si>
  <si>
    <t>a)       100mm diameter inspection cap</t>
  </si>
  <si>
    <t>b)       32mm ditto</t>
  </si>
  <si>
    <t>100X50mm Dia 4-Way Floor Trap with  Stainless  Steel Floor Drain Cover</t>
  </si>
  <si>
    <t>100mm diameter WC connectors</t>
  </si>
  <si>
    <t>100mm dia UPVC Vent Cowl</t>
  </si>
  <si>
    <t>Weathering Slate</t>
  </si>
  <si>
    <t>100mm Upvc Gulley Trap complete with Cover</t>
  </si>
  <si>
    <t>MECHANICAL VENTILATION &amp; AIRCONDITIONING INSTALLATIONS</t>
  </si>
  <si>
    <t xml:space="preserve">Supply &amp; Install Wall Mounted Washroom Extract Fan as Panasonic; 350m³/hr at a pressure of 100 pa with silencer, external louvre, electrical connection, speed regulator, surge protector and all mounting accessories to Engineer's approval. </t>
  </si>
  <si>
    <t>4.5 kg dry powder fire extinguisher complete with initial charge and mounting brackets.</t>
  </si>
  <si>
    <t>b) 40x32mm ditto</t>
  </si>
  <si>
    <t>a) 50x40mm diameter reducing socket</t>
  </si>
  <si>
    <t>Concrete Slab for floor and Ramp</t>
  </si>
  <si>
    <t>Supply and install WD1, 900x2400mm, hard wood framed door, 1 1/4" thick Imported wooden door sashes with a 200x50mm wood timber frame, 3 pairs of stainless steel butt hinge ball bearing. The door should have all necessary finishings such as painting, polishing as shown on drawings</t>
  </si>
  <si>
    <t>a)       100mm diameter sweep tee</t>
  </si>
  <si>
    <t>b)       50mm ditto</t>
  </si>
  <si>
    <t>c)       40mm ditto</t>
  </si>
  <si>
    <t>d)       32mm ditto</t>
  </si>
  <si>
    <t>300mm Wide Dome Shaped PVC Roof Fulbora / Roof Gullycomplete with all fixing brackets and accessories to approval :</t>
  </si>
  <si>
    <t xml:space="preserve">Bottom Chord 100x50mm </t>
  </si>
  <si>
    <t>Top Chord 100x50mm</t>
  </si>
  <si>
    <t>Supply and constuct roof including wooden  truss members,as per below specifications and drawings</t>
  </si>
  <si>
    <t>Purlins 100x50mm</t>
  </si>
  <si>
    <t>Workstation for GUI c/w 2xMonitors, complete as specified, as RM6-WKS-4MN-UK or approved equivalent. Final specifications to be confirmed prior to order</t>
  </si>
  <si>
    <t>9 litres carbon dioxide gas portable fire extinguisher complete with pressure gauge, initial charge and mounting brackets.</t>
  </si>
  <si>
    <t>N</t>
  </si>
  <si>
    <t>Strip Foundation for Building and Outer periphery</t>
  </si>
  <si>
    <t>Concrete Slab for floor and Stairs</t>
  </si>
  <si>
    <t>F1</t>
  </si>
  <si>
    <t>F2</t>
  </si>
  <si>
    <t>F3</t>
  </si>
  <si>
    <t>F4</t>
  </si>
  <si>
    <t>F5</t>
  </si>
  <si>
    <t>F6</t>
  </si>
  <si>
    <t>30mm thick Cement Sand floor screed (1:3) finished smooth for tiles and Supply and  fixing of 600mm x 600mm no slippery- Ceramic floor tiles  with approved tile bond as per drawings</t>
  </si>
  <si>
    <t>300mm Wide RC Gutters as per drawings:</t>
  </si>
  <si>
    <t>g) 65mm ditto (80mm ditto)</t>
  </si>
  <si>
    <t>d) 40x32mm ditto</t>
  </si>
  <si>
    <t>e) 32x25mm ditto</t>
  </si>
  <si>
    <t>f) 25x20mm ditto</t>
  </si>
  <si>
    <t>g) 20x15mm ditto</t>
  </si>
  <si>
    <t>a) 65x50mm diameter PPR Reducer</t>
  </si>
  <si>
    <t>b) 65x40mm ditto</t>
  </si>
  <si>
    <t>c) 50x40mm ditto</t>
  </si>
  <si>
    <t xml:space="preserve">f) 65mm ditto </t>
  </si>
  <si>
    <t>Fire detection and alarm system points wired in 1.5mm² fire resistant cable (PH30) red drawn in concealed 25mm dia. HG. PVC conduits and in trunking complete with all accessories required for successful installation and operation.</t>
  </si>
  <si>
    <r>
      <t>m</t>
    </r>
    <r>
      <rPr>
        <vertAlign val="superscript"/>
        <sz val="9"/>
        <color indexed="8"/>
        <rFont val="Arial"/>
        <family val="2"/>
      </rPr>
      <t>2</t>
    </r>
  </si>
  <si>
    <r>
      <rPr>
        <b/>
        <sz val="9"/>
        <rFont val="Arial"/>
        <family val="2"/>
      </rPr>
      <t>SANITARY FITTINGS INSTALLATIONS</t>
    </r>
    <r>
      <rPr>
        <sz val="9"/>
        <rFont val="Arial"/>
        <family val="2"/>
      </rPr>
      <t>:Supply, deliver and install the following sanitary fittings including all the necessary fittings and jointing. IDEAL STANDARD  has been used as benchmark for the selection.Tenderers to note that ANY ALTERNATIVE will ONLY be considerd if they MATCH of exceed the specified items interms of TECHNICAL capabilities and MUST be accompanied with PRODUCT CATALOGUES</t>
    </r>
  </si>
  <si>
    <r>
      <t xml:space="preserve">Wash Hand Basin Tap: </t>
    </r>
    <r>
      <rPr>
        <sz val="9"/>
        <rFont val="Arial"/>
        <family val="2"/>
      </rPr>
      <t xml:space="preserve">Docol Single lever WHB Tap or an approved equivalent </t>
    </r>
  </si>
  <si>
    <r>
      <t xml:space="preserve">Paper Towel Dispenser: </t>
    </r>
    <r>
      <rPr>
        <sz val="9"/>
        <rFont val="Arial"/>
        <family val="2"/>
      </rPr>
      <t>Supply and installation of wall-mounted paper towel dispenser,  fabricated from durable ABS plastic or stainless steel (304 grade), suitable for C-fold/M-fold paper towels, complete with locking mechanism, viewing window, fixing accessories, and all necessary fittings.</t>
    </r>
  </si>
  <si>
    <r>
      <rPr>
        <b/>
        <sz val="9"/>
        <rFont val="Arial"/>
        <family val="2"/>
      </rPr>
      <t>Receptable Bin</t>
    </r>
    <r>
      <rPr>
        <sz val="9"/>
        <rFont val="Arial"/>
        <family val="2"/>
      </rPr>
      <t>: 20Liters Plastic Receptable Bin as Kenpoly in White, with self closing lid, free standing or any other approved equivalent.</t>
    </r>
  </si>
  <si>
    <r>
      <rPr>
        <b/>
        <sz val="9"/>
        <rFont val="Arial"/>
        <family val="2"/>
      </rPr>
      <t>INTERNAL PLUMBING INSTALLATIONS:</t>
    </r>
    <r>
      <rPr>
        <sz val="9"/>
        <rFont val="Arial"/>
        <family val="2"/>
      </rPr>
      <t xml:space="preserve"> Supply, deliver and install cold water polypropylene PP-R PN-16 pipes and fittings to relevant B.S DIN and local standards. Tenderers must allow in their pipework prices for all the couplings, unions, connectors, joints, bypass bends, loop expansion bends, etc. in running lengths of pipes.  All pipe diameters are internal diameters. Only approved brands shall be accepted only with the Engineers approval. Tenderers must allow in their prices for all couplings, connectors, holding brackets expansion joints as required in the running lengths of pipes and sleeves through the structural members such as slabs and beams.</t>
    </r>
  </si>
  <si>
    <r>
      <rPr>
        <b/>
        <sz val="9"/>
        <rFont val="Arial"/>
        <family val="2"/>
      </rPr>
      <t>INTERNAL DRAINAGE INSTALLATIONS:</t>
    </r>
    <r>
      <rPr>
        <sz val="9"/>
        <rFont val="Arial"/>
        <family val="2"/>
      </rPr>
      <t xml:space="preserve"> Supply, Install, Test and Commission the installation in Upvc grey pipework as per BS 4660 with the wall thickness of minimum 3.8mm. All pipes to be as “Key Terrain” or “Metro” and prices to include connectors, adapters, socket, reducers, etc. The manufacturer`s recommendations shall be fully complied with.</t>
    </r>
  </si>
  <si>
    <r>
      <t>FIREFIGHTING INSTALLATIONS :</t>
    </r>
    <r>
      <rPr>
        <sz val="9"/>
        <rFont val="Arial"/>
        <family val="2"/>
      </rPr>
      <t xml:space="preserve"> Supply, deliver, install, test and commission the following portable fire extinguishers and conforming to BS EN 3 / BS 1449.</t>
    </r>
  </si>
  <si>
    <r>
      <t>Twin socket points wired in 3x1Cx2.5mm</t>
    </r>
    <r>
      <rPr>
        <vertAlign val="superscript"/>
        <sz val="9"/>
        <rFont val="Arial"/>
        <family val="2"/>
      </rPr>
      <t>2</t>
    </r>
    <r>
      <rPr>
        <sz val="9"/>
        <rFont val="Arial"/>
        <family val="2"/>
      </rPr>
      <t xml:space="preserve"> Cu/PVC/SC cables drawn in 25mm dia. HG PVC conduit concealed within the wall.</t>
    </r>
  </si>
  <si>
    <t>N1</t>
  </si>
  <si>
    <t>Providing and laying Blinding  plain cement concrete mix to obtain  1500 psi (Cylinder Strength at 28 days) (1:3:6) using coarse sand and screened graded and washed aggregate, in required shape and design, including formwork, shuttering, lifting, compacting, curing, rendering and finishing exposed surface, complete (including cost of form work, its fabrication and placing in position, etc.)</t>
  </si>
  <si>
    <t>High tensile deformed steel bars to ASTM  A615 Grade 60 (60000 psi) :- including bending, hooking, tying wire, cutting spacers and supporting all in position  for Beam B1</t>
  </si>
  <si>
    <t>Prepare surface, apply filler, apply one coat of primer and two coats of  weather resistant at external   faces of walls (Contractor will submit the sample for Color and manufacturer approval)</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</si>
  <si>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</si>
  <si>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</si>
  <si>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</si>
  <si>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</si>
  <si>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</si>
  <si>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</si>
  <si>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</si>
  <si>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</si>
  <si>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</si>
  <si>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</si>
  <si>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</si>
  <si>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</si>
  <si>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</si>
  <si>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</si>
  <si>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</si>
  <si>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</si>
  <si>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</si>
  <si>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</si>
  <si>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</si>
  <si>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</si>
  <si>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</si>
  <si>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</si>
  <si>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</si>
  <si>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</si>
  <si>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</si>
  <si>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</si>
  <si>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</si>
  <si>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</si>
  <si>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</si>
  <si>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J3</t>
  </si>
  <si>
    <t>J4</t>
  </si>
  <si>
    <t>J5</t>
  </si>
  <si>
    <t>J6</t>
  </si>
  <si>
    <t>J7</t>
  </si>
  <si>
    <t>J8</t>
  </si>
  <si>
    <t>J9</t>
  </si>
  <si>
    <t>K2</t>
  </si>
  <si>
    <t>K7</t>
  </si>
  <si>
    <t>K8</t>
  </si>
  <si>
    <t>L1</t>
  </si>
  <si>
    <t>L2</t>
  </si>
  <si>
    <t>Provide and lay hard core compacted  to 98% modified Proctor density for floor and ramp</t>
  </si>
  <si>
    <t>Provide and lay 50mm Murram Blinding for Floor Slab and ramp.</t>
  </si>
  <si>
    <t>Floor slab and ramp</t>
  </si>
  <si>
    <r>
      <t xml:space="preserve">Providing and laying 125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for floor slab and Ramp</t>
    </r>
  </si>
  <si>
    <t>G1</t>
  </si>
  <si>
    <t>G2</t>
  </si>
  <si>
    <t>G3</t>
  </si>
  <si>
    <t>G4</t>
  </si>
  <si>
    <t>G5</t>
  </si>
  <si>
    <t>G6</t>
  </si>
  <si>
    <t>G7</t>
  </si>
  <si>
    <t>G8</t>
  </si>
  <si>
    <t>G9</t>
  </si>
  <si>
    <t>G10</t>
  </si>
  <si>
    <t xml:space="preserve">7Ltrs High level flushing tank complete with 32mm Dia  Flush pipe &amp; handle Valve for the above WC Pan or any other approved equivalent. </t>
  </si>
  <si>
    <r>
      <rPr>
        <b/>
        <sz val="9"/>
        <rFont val="Arial"/>
        <family val="2"/>
      </rPr>
      <t>Squatting Water Closet</t>
    </r>
    <r>
      <rPr>
        <sz val="9"/>
        <rFont val="Arial"/>
        <family val="2"/>
      </rPr>
      <t xml:space="preserve"> Squatting Vitreous China Water Closet in white Color as Duravit  or any equal and approved equivalent.</t>
    </r>
  </si>
  <si>
    <r>
      <rPr>
        <b/>
        <sz val="9"/>
        <rFont val="Arial"/>
        <family val="2"/>
      </rPr>
      <t xml:space="preserve">Disabled Toilet Suite </t>
    </r>
    <r>
      <rPr>
        <sz val="9"/>
        <rFont val="Arial"/>
        <family val="2"/>
      </rPr>
      <t>Disabled Floor Standing Gravena White Magic Close Coupled Toilet  complet with Cistern in 'Vitreous China' , back inlet water closet pan   in white Color, Horizontal outlet  Complete with Soft Closing heavy-duty seat and cover complete with metal hinges  or any equal and approved equivalent, 540mm Wide Wash Hand Basin with Semi-Pedestal, 2No. Straight Grab Rail, Adjustable Grab Rail, Arabic Showeer, Mirror, Paper Towel Dispenser and Soap Dispenser.</t>
    </r>
  </si>
  <si>
    <r>
      <rPr>
        <b/>
        <sz val="9"/>
        <rFont val="Arial"/>
        <family val="2"/>
      </rPr>
      <t xml:space="preserve">Arabic Shower </t>
    </r>
    <r>
      <rPr>
        <sz val="9"/>
        <rFont val="Arial"/>
        <family val="2"/>
      </rPr>
      <t xml:space="preserve">Hansgrohe Shaffata  Arabic Shower unit or any approved equivalent. Complete with flexible hose, angle valve, Non-Return Valve, shower head and any other necessary fittings for complete installation. </t>
    </r>
  </si>
  <si>
    <t>a) 50mm diameter isolation valves as Pegler or any other approved brand</t>
  </si>
  <si>
    <t>H8</t>
  </si>
  <si>
    <t>H13</t>
  </si>
  <si>
    <t>H14</t>
  </si>
  <si>
    <t>H15</t>
  </si>
  <si>
    <t>H16</t>
  </si>
  <si>
    <t>H17</t>
  </si>
  <si>
    <t>H18</t>
  </si>
  <si>
    <t>H19</t>
  </si>
  <si>
    <t>H20</t>
  </si>
  <si>
    <t>H21</t>
  </si>
  <si>
    <t>H22</t>
  </si>
  <si>
    <t>H23</t>
  </si>
  <si>
    <t>H24</t>
  </si>
  <si>
    <t>H25</t>
  </si>
  <si>
    <t>H26</t>
  </si>
  <si>
    <t>H27</t>
  </si>
  <si>
    <t>H28</t>
  </si>
  <si>
    <t>H29</t>
  </si>
  <si>
    <t>H30</t>
  </si>
  <si>
    <t>Installation of Concrete wash up trough  as per drawings (7mx900mm)</t>
  </si>
  <si>
    <t>H31</t>
  </si>
  <si>
    <t>Construction of Solid Concrete masonry unit (CMU) wall of 150mm thickness blocks (Compressive strength 2000Psi as per ASTM (C90-16a)  bedded in cement/sand mortar mix 1:4.  Note: Blocks to be cured for at least 7 days and tested prior to laying in for the wall as per the drawings</t>
  </si>
  <si>
    <r>
      <t>m</t>
    </r>
    <r>
      <rPr>
        <vertAlign val="superscript"/>
        <sz val="10"/>
        <rFont val="Arial"/>
        <family val="2"/>
      </rPr>
      <t>3</t>
    </r>
    <r>
      <rPr>
        <sz val="11"/>
        <color theme="1"/>
        <rFont val="Calibri"/>
        <family val="2"/>
        <scheme val="minor"/>
      </rPr>
      <t/>
    </r>
  </si>
  <si>
    <t>E1</t>
  </si>
  <si>
    <t>E2</t>
  </si>
  <si>
    <t>E3</t>
  </si>
  <si>
    <t>E4</t>
  </si>
  <si>
    <t>Truss T1 - 7 Nos</t>
  </si>
  <si>
    <t>Internal Web Members 75x50mm</t>
  </si>
  <si>
    <t>D3</t>
  </si>
  <si>
    <t>D4</t>
  </si>
  <si>
    <t>F6(a)</t>
  </si>
  <si>
    <t>F6(b)</t>
  </si>
  <si>
    <t>Supply and Install, 3500x600mm pre cast concrete vent as per drawings</t>
  </si>
  <si>
    <t>D5</t>
  </si>
  <si>
    <t>A1</t>
  </si>
  <si>
    <t>B1</t>
  </si>
  <si>
    <t>B2</t>
  </si>
  <si>
    <t>C1</t>
  </si>
  <si>
    <t>C2</t>
  </si>
  <si>
    <t>C3</t>
  </si>
  <si>
    <t>C4</t>
  </si>
  <si>
    <t>C5</t>
  </si>
  <si>
    <t>C6</t>
  </si>
  <si>
    <t>I30</t>
  </si>
  <si>
    <t>I31</t>
  </si>
  <si>
    <t>I32</t>
  </si>
  <si>
    <t>I33</t>
  </si>
  <si>
    <t>I34</t>
  </si>
  <si>
    <t>I35</t>
  </si>
  <si>
    <t>I36</t>
  </si>
  <si>
    <t>I37</t>
  </si>
  <si>
    <t>K9</t>
  </si>
  <si>
    <t>C7</t>
  </si>
  <si>
    <t>Supply and construct roof including wooden  truss members,as per below specifications and drawings</t>
  </si>
  <si>
    <t>Timber Rafters - 6 Nos</t>
  </si>
  <si>
    <t>Supply and construct roof including wooden  truss members, as per below specifications and drawings</t>
  </si>
  <si>
    <t>Concrete Counter</t>
  </si>
  <si>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etc.).Concrete Counter as shown on drawings. </t>
  </si>
  <si>
    <t xml:space="preserve"> Apply 20mm thick cement sand plaster mortar mix (1:3) smoothly finish the surface in wooden float to internal and external  walls. All walls must be cured for 7 days.</t>
  </si>
  <si>
    <r>
      <t>Prepare the surface by sanding and apply 1</t>
    </r>
    <r>
      <rPr>
        <vertAlign val="superscript"/>
        <sz val="9"/>
        <rFont val="Arial"/>
        <family val="2"/>
      </rPr>
      <t xml:space="preserve">st </t>
    </r>
    <r>
      <rPr>
        <sz val="9"/>
        <rFont val="Arial"/>
        <family val="2"/>
      </rPr>
      <t>coat of undercoat paint, smoothly skim the surface with white cement and/or  lime and apply 2</t>
    </r>
    <r>
      <rPr>
        <vertAlign val="superscript"/>
        <sz val="9"/>
        <rFont val="Arial"/>
        <family val="2"/>
      </rPr>
      <t>nd</t>
    </r>
    <r>
      <rPr>
        <sz val="9"/>
        <rFont val="Arial"/>
        <family val="2"/>
      </rPr>
      <t xml:space="preserve"> coat of undercoat. Finally apply two coats of vinyl silk emulsion paint. for internal walls and two coats of undercoat paint and final three coats of weather guard paint for external walls. (Contractor will submit the sample of colors and manufacturer for approval)</t>
    </r>
  </si>
  <si>
    <t>F4(a)</t>
  </si>
  <si>
    <t>20A SP MCB - Socket Outletss</t>
  </si>
  <si>
    <t>PLANTERS AND SITTING AREA</t>
  </si>
  <si>
    <t xml:space="preserve">  Tiles</t>
  </si>
  <si>
    <t>F4(b)</t>
  </si>
  <si>
    <t>Earthwork in the excavation of the trench for the foundation of the wall, in all kinds of soil and not exceeding 100cm depth and 80cm wide, including dressing of the bottom and sides of trenches. Stack excavated soil clear from edges of excavation and subsequent backfilling around masonry in 15cm layers with compaction and including disposal of surplus soil out of site as directed by engineer.. Surplus materials should be removed from the site or as advised by Construction Supervisor for Planter foundation</t>
  </si>
  <si>
    <t>Providing and laying Blinding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for the Foundation Wall</t>
  </si>
  <si>
    <t>B3</t>
  </si>
  <si>
    <t>B5</t>
  </si>
  <si>
    <t>B3(a)</t>
  </si>
  <si>
    <t>B5(b)</t>
  </si>
  <si>
    <t>B5(c )</t>
  </si>
  <si>
    <t>Supply and Fix 10 mm thick ceramic tile for counter slab top and sides</t>
  </si>
  <si>
    <t xml:space="preserve">Construction of Solid Concrete masonry unit (CMU) wall of 200mm thickness blocks (Compressive strength 2000Psi as per ASTM C90-16a)  bedded in cement/sand mortar mix 1:4.  Note: Blocks to be cured for at least 7 days and tested prior to laying in for the foundation wall as per the drawings </t>
  </si>
  <si>
    <t xml:space="preserve">Construction of Solid Concrete masonry unit (CMU) wall of 200mm thickness blocks (Compressive strength 2000Psi as per ASTM C90-16a)  bedded in cement/sand mortar mix 1:4.  Note: Blocks to be cured for at least 7 days and tested prior to laying in for the planter and bench support walls as per the drawings </t>
  </si>
  <si>
    <t>Supply and Fix 10 mm thick ceramic tile for Planter side walls, top of wall, Concrete table and benches top and support walls</t>
  </si>
  <si>
    <t>Filling of planter with soil and fertilizers</t>
  </si>
  <si>
    <r>
      <t xml:space="preserve">4-way SPN MCB Consumer Unit as CU.KK.01 flush-mounted on the wall complete with 100A DP MCB integral isolator and all protective devices as Schneider Electric Easy 9 type or approved equivalent. </t>
    </r>
    <r>
      <rPr>
        <b/>
        <sz val="9"/>
        <rFont val="Arial"/>
        <family val="2"/>
      </rPr>
      <t>All MCBs are Easy 9 Type C and as shown in the schematic wiring diagram.</t>
    </r>
  </si>
  <si>
    <t>Supply and install  2100mmx 2250mm,UPVC Shutter at front side of Kiosk</t>
  </si>
  <si>
    <r>
      <t xml:space="preserve">Providing and laying 125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 xml:space="preserve">for floor slab </t>
    </r>
  </si>
  <si>
    <t xml:space="preserve">Floor slab </t>
  </si>
  <si>
    <t>Supply and install  3000mmx 2250mm,UPVC Shutter at rear side of Kiosk</t>
  </si>
  <si>
    <t>A2</t>
  </si>
  <si>
    <t>m³</t>
  </si>
  <si>
    <t>A3</t>
  </si>
  <si>
    <t>A4</t>
  </si>
  <si>
    <t>A5</t>
  </si>
  <si>
    <t>A6</t>
  </si>
  <si>
    <t>A7</t>
  </si>
  <si>
    <t>A8</t>
  </si>
  <si>
    <t>Children Play area</t>
  </si>
  <si>
    <t xml:space="preserve">CLASS J - PIPEWORK - FITTINGS AND VALVES </t>
  </si>
  <si>
    <t>90mm x 90mm Equal Tee</t>
  </si>
  <si>
    <t>90mm x 50mm Equal Tee</t>
  </si>
  <si>
    <t>50mm x 32mm Reducing Tee</t>
  </si>
  <si>
    <t>32mm x 32mm Equal Tee</t>
  </si>
  <si>
    <t>Tees for Fire Hydrants</t>
  </si>
  <si>
    <t>90mm x 75mm Reducing Tee-for Fire Hydrants</t>
  </si>
  <si>
    <t>75mm x 75mm Equal Tee-for Fire Hydrants</t>
  </si>
  <si>
    <t>Tees for Air Valve</t>
  </si>
  <si>
    <t>90mm x 20mm Reducing Tee_for Airvalve</t>
  </si>
  <si>
    <t>32mm x 20mm Reducing Tee_for Airvalve</t>
  </si>
  <si>
    <t xml:space="preserve"> Tee for Washout</t>
  </si>
  <si>
    <t>50mm x 50mm Equal Tee_for Washout</t>
  </si>
  <si>
    <t>HDPE Reducer_ PN10</t>
  </si>
  <si>
    <t>90 X 50mm Reducer</t>
  </si>
  <si>
    <t>50 X 32mm Reducer</t>
  </si>
  <si>
    <t>75 X 32mm Reducer_ for Fire Hydrants</t>
  </si>
  <si>
    <t>90mm stub end with backing ring_For Bulk Meter</t>
  </si>
  <si>
    <t>90mm stub end with backing ring_For Gate Valve</t>
  </si>
  <si>
    <t>32mm stub end with backing ring_For Gate Valve</t>
  </si>
  <si>
    <t>75mm stub end with backing ring_For Fire Hydrants</t>
  </si>
  <si>
    <t xml:space="preserve">100mm flanged adaptor </t>
  </si>
  <si>
    <t xml:space="preserve">32mm flanged adaptor </t>
  </si>
  <si>
    <t>20mm male threaded adapter_for Air Valve - Male BSP x HDPE</t>
  </si>
  <si>
    <t>50mm flanged adaptor_for Fire Hydrant</t>
  </si>
  <si>
    <t>End Caps_ PN10</t>
  </si>
  <si>
    <t>32mm End cap</t>
  </si>
  <si>
    <t>Rubber Gaskets</t>
  </si>
  <si>
    <t>100mm Rubber Gasket_For Bulk Meter</t>
  </si>
  <si>
    <t>100mm Rubber Gasket_For Gate Valve</t>
  </si>
  <si>
    <t>32mm Rubber Gasket_For Gate Valve</t>
  </si>
  <si>
    <t>75mm Rubber Gasket_For Fire Hydrants</t>
  </si>
  <si>
    <t>Pipe Pieces_ PN10</t>
  </si>
  <si>
    <t>1200mm long open ended 75 mm HDPE riser pipe_for Fire Hydrant</t>
  </si>
  <si>
    <t>1200mm long open ended 20 mm HDPE riser pipe_for Air Valve</t>
  </si>
  <si>
    <t>1200mm long open ended 50 mm HDPE pipe to drain_for Washout</t>
  </si>
  <si>
    <t>VALVES AND PENSTOCKS_ PN10</t>
  </si>
  <si>
    <t>100mm flanged sluice valve for_Tee-off</t>
  </si>
  <si>
    <t>100mm flanged sluice valve for_Bulk Meter</t>
  </si>
  <si>
    <t>32mm flanged sluice valve for_Tee-off</t>
  </si>
  <si>
    <t>32mm flanged sluice valve for_Bulk Meter</t>
  </si>
  <si>
    <t xml:space="preserve">50mm flanged sluice valve for_Washout </t>
  </si>
  <si>
    <t>20 mm threaded ball valve for_Air Valve - Female BSP X Female BSP</t>
  </si>
  <si>
    <t>Air Valves as specified</t>
  </si>
  <si>
    <t>20mm Combination air valve_Male BSP</t>
  </si>
  <si>
    <t>Bulk Meter as specified</t>
  </si>
  <si>
    <t>100mm flanged Water Meter Woltmann Type,Cl Body, Flanged Type, Class B</t>
  </si>
  <si>
    <t>32mm Multi-Jet, Brass
Body, Screw Type,
Class B, PN18</t>
  </si>
  <si>
    <t>Fire Hydrant as specified</t>
  </si>
  <si>
    <t xml:space="preserve">75mm flanged Fire Hydrant </t>
  </si>
  <si>
    <t>CLASS K - PIPEWORK - MANHOLES AND PIPEWORK ANCILLARIES</t>
  </si>
  <si>
    <t>Plastered Masonry chamber, internal size 1000mm x 1000mm, depth not exceeding 2.0m, all inclusive of GRP rectangular access covers of 450mm x 600mm</t>
  </si>
  <si>
    <t>Marker Posts</t>
  </si>
  <si>
    <t>Marker post for Air Valve inscribed 'AV'</t>
  </si>
  <si>
    <t>-Ditto- but Washout inscribed 'WO'</t>
  </si>
  <si>
    <t>-Ditto- but Water Main inscribed 'WM'</t>
  </si>
  <si>
    <t>-Ditto- but for Firehydrant inscribed 'FH'</t>
  </si>
  <si>
    <t>Supply, deliver, lay, install, test and commission 16mm diameter UV-stabilized LDPE drip irrigation lateral pipes @0.4m with factory-integrated pressure-compensating emitter holes at 0.4m spacing, each emitter hole releasing approximately 2l/hr, complete with all fittings and accessories including connectors, tees, elbows, end caps, take-offs, grommets, stakes/anchors, flushing valves, and 120-mesh inline screen/disc filters to prevent clogging of emitter holes, including connection to sub-mains, flushing, testing, and commissioning complete to the satisfaction of the Engineer.</t>
  </si>
  <si>
    <t>Acre</t>
  </si>
  <si>
    <t>Setting Out as per Drawings</t>
  </si>
  <si>
    <t>Setting out entire pipeline route, taking and recording invert levels upon excavation and preparation of As Built Drawings to be submitted for approval to the  Engineer.</t>
  </si>
  <si>
    <t xml:space="preserve">CLASS I - PIPEWORK - HDPE PIPES </t>
  </si>
  <si>
    <t xml:space="preserve">Outer Diameter PN10 - 90mm </t>
  </si>
  <si>
    <t xml:space="preserve">Outer Diameter PN10 - 50mm </t>
  </si>
  <si>
    <t xml:space="preserve">Outer Diameter PN10 - 32mm </t>
  </si>
  <si>
    <t>Supply, Transport to site and install at site as per drawings. Rate to include excavation,trench bed preparation, pipe laying and jointing and  back filling  as per given levels. Disposal of excess material to designated  site.</t>
  </si>
  <si>
    <t>Supply, Transport to site , Excavation of Trench including Trench Bed preparation, Pipe Laying and Jointing, Backfilling, Final reinstatement and Disposal of excess Excavated material all as per the specifications</t>
  </si>
  <si>
    <t>Bends -PN 10- Plain Ended Bends</t>
  </si>
  <si>
    <t>Junctions and Branches - PN10 - Tees</t>
  </si>
  <si>
    <t>HDPE Stub ends_ PN10- All inclusive of backing ring and associated bolts and nuts.</t>
  </si>
  <si>
    <t>Adaptors_ PN10 'Flexible (VJ) Adaptor</t>
  </si>
  <si>
    <t>C9</t>
  </si>
  <si>
    <t>C10</t>
  </si>
  <si>
    <t>C11</t>
  </si>
  <si>
    <t xml:space="preserve">D </t>
  </si>
  <si>
    <t>Construction of chambers, chamber ducts, culverts, crossings, thrust, anchor blocks, reinstatement and other pipework ancillaries
Note:- Items for Work in this class shall include:
- Excavation, preparation of surfaces, disposals of surplus
excavated material, shoring sides of excavation, backfilling  andremoval of redundant services.	
- Concrete, Reinforcement, Formwork, joints and Finishes. 
-Trips for disposals of excavated material of debris to be identified by the Contractor in liaison with the Local Authorities.</t>
  </si>
  <si>
    <t>Masonry Works -  Valve Chambers</t>
  </si>
  <si>
    <t xml:space="preserve">Plastered Masonry Wing walls for Wash out as per detail_ inclusive of 1.5m long and 300mm thick of riprap covering the width of the base at outlet </t>
  </si>
  <si>
    <t>E2(a)</t>
  </si>
  <si>
    <t>E2(b)</t>
  </si>
  <si>
    <t xml:space="preserve">E2 (c) </t>
  </si>
  <si>
    <t>E2(d)</t>
  </si>
  <si>
    <t>DRIP IRRIGATION SYSTEM</t>
  </si>
  <si>
    <t>Testing and Commissioning</t>
  </si>
  <si>
    <t>Ls</t>
  </si>
  <si>
    <t xml:space="preserve">Out Door Plumbing </t>
  </si>
  <si>
    <t>Sewerage and Septic Tank</t>
  </si>
  <si>
    <t>Under Ground Water Tank</t>
  </si>
  <si>
    <t>Providing and laying Blinding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as per drawing</t>
  </si>
  <si>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</si>
  <si>
    <t>Base Slab</t>
  </si>
  <si>
    <t>Roof Slab including beams</t>
  </si>
  <si>
    <t>Side Walls</t>
  </si>
  <si>
    <t>Column</t>
  </si>
  <si>
    <t>Reinforcement (BRC Mesh A193)</t>
  </si>
  <si>
    <t>High tensile deformed steel bars to ASTM  A615 Grade 60 (60000 psi) :- including bending, hooking, tying wire, cutting spacers and supporting all in position  for bottom slab</t>
  </si>
  <si>
    <t>Damp Proof Membrane (DPM ) Gauge 1000</t>
  </si>
  <si>
    <t>Plaster walls internally with 1:4 - 20mm thick in two layers each 10mm of Sikagard - 63 N, 2-PART EPOXY PROTECTIVE  COATING</t>
  </si>
  <si>
    <t>Supply and Install Expansion joint between wall base and floor slab. Include 240mm rearguard water stops</t>
  </si>
  <si>
    <t>G11</t>
  </si>
  <si>
    <t>Roof vents made of DN100 galvanised iron-complete with elbows and nylon insect proof screen including puddle flanges</t>
  </si>
  <si>
    <t>4.0m high Stainless steel internal ladder 400mm wide</t>
  </si>
  <si>
    <t>Sewarage and Septic Tank</t>
  </si>
  <si>
    <t>Construction of Plastered Masonry chamber, internal size 1000mm x 1000mm, depth not exceeding 2.0m, all inclusive of GRP 450mm x 600mm medium duty manhole covers for storm water drains  as per drawings</t>
  </si>
  <si>
    <t>G12</t>
  </si>
  <si>
    <t xml:space="preserve">Junctions and Branches- DN 90x 90mm </t>
  </si>
  <si>
    <t>HDPE Stub ends_ PN10 inclusive of backing ring and associated bolts and nuts -  DN 90 stub end with backing ring</t>
  </si>
  <si>
    <t>DN 90 HDPE pipe, length n.e 1.0m</t>
  </si>
  <si>
    <t>DN 90 HDPE pipe, length n.e 1.5m</t>
  </si>
  <si>
    <t>DN 90 HDPE pipe, length n.e 2.5m</t>
  </si>
  <si>
    <t>DN 90 HDPE pipe, length n.e 5.0m</t>
  </si>
  <si>
    <t>DN 100 flanged sluice valve, completely fitted with handwheels mounted on headstock and extenstion spindle</t>
  </si>
  <si>
    <t>Outlet pipework DN 90</t>
  </si>
  <si>
    <t>Inlet pipe DN160</t>
  </si>
  <si>
    <t>CLASS J: PIPEWORK - FITTINGS AND VALVES-HDPE PIPES FITTING</t>
  </si>
  <si>
    <t>DN 90 in trenches depth 1-3m</t>
  </si>
  <si>
    <t>Bellmouths - DN 90</t>
  </si>
  <si>
    <t>DN 90 HDPE pipe, length n.e 3.0m</t>
  </si>
  <si>
    <t>Gate valve - Hand operated - DN 90 flanged sluice valve completely fitted with handwheels mounted on headstock and extenstion spindle and concrete stand</t>
  </si>
  <si>
    <t>Flowmeter - DN 100 flanged Water Meter Woltmann Type, Cl Body, Flanged Type, Class B</t>
  </si>
  <si>
    <t>Washout pipe DN90</t>
  </si>
  <si>
    <t>G 12.1</t>
  </si>
  <si>
    <t>G 12.2</t>
  </si>
  <si>
    <t>G 12.3</t>
  </si>
  <si>
    <t>G 12.4</t>
  </si>
  <si>
    <t>G 12.5</t>
  </si>
  <si>
    <t>G 12.6</t>
  </si>
  <si>
    <t>G 12.7</t>
  </si>
  <si>
    <t>G 12.8</t>
  </si>
  <si>
    <t>G 12.9</t>
  </si>
  <si>
    <t>G 12.10</t>
  </si>
  <si>
    <t>G 12.11</t>
  </si>
  <si>
    <t>G 12.12</t>
  </si>
  <si>
    <t>G 12.13</t>
  </si>
  <si>
    <t>G 12.14</t>
  </si>
  <si>
    <t>G 12.15</t>
  </si>
  <si>
    <t>G 12.16</t>
  </si>
  <si>
    <t>G 12.17</t>
  </si>
  <si>
    <t>DN 90 stub end with backing ring, all inclusive of backing ring and associated bolts and nuts.</t>
  </si>
  <si>
    <t>DN 90  bellmouth</t>
  </si>
  <si>
    <t>DN 90 plain ended HDPE pipe piece, length n.e 3.3m</t>
  </si>
  <si>
    <t>DN 90 plain ended HDPE pipe piece, length n.e 5.6m</t>
  </si>
  <si>
    <t>DN 90 plain ended HDPE pipe piece, length n.e 1.0m</t>
  </si>
  <si>
    <t>G 12.18</t>
  </si>
  <si>
    <t>G 12.19</t>
  </si>
  <si>
    <t>G 12.20</t>
  </si>
  <si>
    <t>G 12.21</t>
  </si>
  <si>
    <t>G 12.22</t>
  </si>
  <si>
    <t>G 12.23</t>
  </si>
  <si>
    <t>G 12.24</t>
  </si>
  <si>
    <t>Overflow Pipe DN 90mm</t>
  </si>
  <si>
    <t>DN 90 bellmouth</t>
  </si>
  <si>
    <t>DN 90 plain ended pipe piece, length n.e 6m</t>
  </si>
  <si>
    <t>DN 90 plain ended pipe piece, length n.e 2.0m</t>
  </si>
  <si>
    <t>DN 90 plain ended pipe piece, length n.e 1.0m</t>
  </si>
  <si>
    <t>G 12.25</t>
  </si>
  <si>
    <t>G 12.26</t>
  </si>
  <si>
    <t>G 12.27</t>
  </si>
  <si>
    <t>G 12.28</t>
  </si>
  <si>
    <t>G 12.29</t>
  </si>
  <si>
    <t>G 12.30</t>
  </si>
  <si>
    <t>G 12.31</t>
  </si>
  <si>
    <t>TANK VALVE CHAMBER</t>
  </si>
  <si>
    <t>G 12.32</t>
  </si>
  <si>
    <t>G 12.33</t>
  </si>
  <si>
    <t xml:space="preserve">High tensile deformed steel bars to ASTM  A615 Grade 60 (60000 psi) :- including bending, hooking, tying wire, cutting spacers and supporting all in position </t>
  </si>
  <si>
    <t>Testing and Commissioning of the Pipeline and water tank including flushing and sterlising in accordance with the Specification</t>
  </si>
  <si>
    <t>Supply, deliver, install, test and commission a horizontal high-pressure multistage booster pump set for pumping water from the proposed concrete tank to the proposed elevated tank, duty point Q = 25m³/hr and H =15m, complete with 15kW electric motor, stainless-steel pump casing and impellers, mechanical shaft seal, base frame, isolation valves, non-return valve, pressure gauge/s, flexible connectors, electrical connections, and all necessary fittings and pipe connections (90mm inlet&amp;outlet), including connection to the suction and delivery pipelines, testing and commissioning complete to the satisfaction of the Engineer.</t>
  </si>
  <si>
    <t>SOLAR POWER SYSTEM FOR NEW PUMP: Supply, deliver, install, connect, test, and commission a complete solar photovoltaic system sized to power a 15 kW horizontal high-pressure multistage booster pump. The system includes approximately 32 × 550 W monocrystalline PV panels, suitable inverter (≥18.5 kW), smart meter, DC and AC isolators, distribution board, combiner boxes, DC and AC cabling, cable trays, signal cabling, earthing, lightning protection, mounting structures, all associated accessories, and all civil, electrical, and mechanical works to deliver a fully operational system as per Engineer’s requirements.and fully operational for powering the booster pump installation to the satisfaction and approval of the Engineer.</t>
  </si>
  <si>
    <t>Provide, transport to site, place and compact with imported selected fill (granular material) for bed and surround to pipes not less than 150mm thick or as specified and as directed by the Engineer.</t>
  </si>
  <si>
    <t xml:space="preserve">Provide,fill and compact with excavated selected fill (granular material) for bed and surround to pipes not less than 300 mm thick or as specified and as directed by the Engineer, </t>
  </si>
  <si>
    <t>Excavation and back fill  in all kind of sub-surface material complete in all respects as shown on the drawings, specifications and/or as directed by the Engineer. Surplus materials should be removed from the site or as advised by Construction Supervisor for Manholes.</t>
  </si>
  <si>
    <t>MAN HOLES</t>
  </si>
  <si>
    <t>Providing and laying Blinding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for the Manhole base.</t>
  </si>
  <si>
    <t>High tensile deformed steel bars to ASTM  A615 Grade 60 (60000 psi) :- including bending, hooking, tying wire, cutting spacers and supporting all in position  for Manholes</t>
  </si>
  <si>
    <t xml:space="preserve">Supply and install triangular medium-duty Glass Reinforced Plastic (GRP) access covers complete with matching frames, suitable for sewer manholes </t>
  </si>
  <si>
    <t>Supply and Install for all Manholes during casting of Manhole Rings G.M.S step irons as shown in the Manhole Details Drawing, inclusive of all associated items</t>
  </si>
  <si>
    <t xml:space="preserve">PIPEWORK - FITTINGS AND VALVES </t>
  </si>
  <si>
    <t xml:space="preserve">Supply and lay 100mm DWC "push fit' jointed for sewer line in trenches depth not exceeding 1.5 m </t>
  </si>
  <si>
    <t xml:space="preserve">Supply and lay 150mm DWC "push fit' jointed for sewer line in trenches depth not exceeding 1.5 m </t>
  </si>
  <si>
    <t>100X100mm DWC tees for drop manholes_ to be used only if drop exceeds 600mm</t>
  </si>
  <si>
    <t>150X150mm DWC tees for drop manholes_ to be used only if drop exceeds 600mm</t>
  </si>
  <si>
    <t>PCC Back Drop Pipes of 100mm made to suit manhole depth</t>
  </si>
  <si>
    <t>PCC Back Drop Pipes of 150mm made to suit manhole depth</t>
  </si>
  <si>
    <t>Provide &amp; place precast manhole molds made of reinforced concrete class 25/20 with minimum cube crushing strength of 25N/mm2 at 28 days in : - Rate to Include Purchase of Concrete Molds all inclusive with fasteners, bolts etc for complete casting of the manhole rings and covers</t>
  </si>
  <si>
    <t>SEPTIC TANK</t>
  </si>
  <si>
    <t>Total for Out Door Plumbing works, Water Tank, Water Pump and PV System</t>
  </si>
  <si>
    <t>Total for Out door Sewarage and Septic Tank</t>
  </si>
  <si>
    <t>Excavation and back fill  in all kind of sub-surface material complete in all respects as shown on the drawings, specifications and/or as directed by the Engineer. Surplus materials should be removed from the site or as advised by Construction Supervisor for Sewer Pipes.</t>
  </si>
  <si>
    <t>Excavation and back fill  in all kind of sub-surface material complete in all respects as shown on the drawings, specifications and/or as directed by the Engineer. Surplus materials should be removed from the site or as advised by Construction Supervisor for Septic tank</t>
  </si>
  <si>
    <t>Providing and laying Blinding  plain cement concrete mix to obtain  1500 psi (Cylinder Strength at 28 days) (1:3:6) using coarse sand and screened graded and washed aggregate, in required shape and design, including forms, moulds, shuttering, lifting, compacting, curing, rendering and finishing exposed surface, complete (including cost of form work, its fabrication and placing in position, etc.) for the base of Septic Tank</t>
  </si>
  <si>
    <t>D6</t>
  </si>
  <si>
    <t>D7</t>
  </si>
  <si>
    <t>D8</t>
  </si>
  <si>
    <t>D9</t>
  </si>
  <si>
    <t>D10</t>
  </si>
  <si>
    <t>Base Slab 200mm thick</t>
  </si>
  <si>
    <t>Roof Slab 200mm thick</t>
  </si>
  <si>
    <t>Vertical faces to inlet and outlet chamber</t>
  </si>
  <si>
    <t>Soffit of top slab including vertical support</t>
  </si>
  <si>
    <t>BRC A193 welded wire mesh reinforcement as per drawings for the Base slab</t>
  </si>
  <si>
    <t>Masonary Work</t>
  </si>
  <si>
    <t>Construction of wall using Solid Concrete masonry unit (CMU) wall of 200mm thickness blocks (Compressive strength 2000Psi as per ASTM C90-16a)   bedded in cement/sand mortar mix 1:4.  Note: Blocks to be cured for at least 7 days and tested prior to laying in for the wall as per the drawings  (Septic Tank)</t>
  </si>
  <si>
    <t>Construction of wall using Solid Concrete masonry unit (CMU) wall of 200mm thickness blocks (Compressive strength 2000Psi as per ASTM C90-16a)   bedded in cement/sand mortar mix 1:4.  Note: Blocks to be cured for at least 7 days and tested prior to laying in for the wall as per the drawings  (Soak away)</t>
  </si>
  <si>
    <t>Supply and Install for the chamber accesses as shown in the Septic Tank Drawing, inclusive of all associated items 600 X 450 X 200mm opening</t>
  </si>
  <si>
    <t>Total D For One Septic Tank</t>
  </si>
  <si>
    <r>
      <t>90mm 90</t>
    </r>
    <r>
      <rPr>
        <vertAlign val="superscript"/>
        <sz val="9"/>
        <rFont val="Arial"/>
        <family val="2"/>
      </rPr>
      <t>o</t>
    </r>
    <r>
      <rPr>
        <sz val="9"/>
        <rFont val="Arial"/>
        <family val="2"/>
      </rPr>
      <t xml:space="preserve"> bend</t>
    </r>
  </si>
  <si>
    <r>
      <t>90mm 45</t>
    </r>
    <r>
      <rPr>
        <vertAlign val="superscript"/>
        <sz val="9"/>
        <rFont val="Arial"/>
        <family val="2"/>
      </rPr>
      <t>o</t>
    </r>
    <r>
      <rPr>
        <sz val="9"/>
        <rFont val="Arial"/>
        <family val="2"/>
      </rPr>
      <t xml:space="preserve"> bend</t>
    </r>
  </si>
  <si>
    <r>
      <t>90mm  30</t>
    </r>
    <r>
      <rPr>
        <vertAlign val="superscript"/>
        <sz val="9"/>
        <rFont val="Arial"/>
        <family val="2"/>
      </rPr>
      <t>o</t>
    </r>
    <r>
      <rPr>
        <sz val="9"/>
        <rFont val="Arial"/>
        <family val="2"/>
      </rPr>
      <t xml:space="preserve"> bend</t>
    </r>
  </si>
  <si>
    <r>
      <t>50mm 45</t>
    </r>
    <r>
      <rPr>
        <vertAlign val="superscript"/>
        <sz val="9"/>
        <rFont val="Arial"/>
        <family val="2"/>
      </rPr>
      <t>o</t>
    </r>
    <r>
      <rPr>
        <sz val="9"/>
        <rFont val="Arial"/>
        <family val="2"/>
      </rPr>
      <t xml:space="preserve"> bend</t>
    </r>
  </si>
  <si>
    <r>
      <t>32mm 90</t>
    </r>
    <r>
      <rPr>
        <vertAlign val="superscript"/>
        <sz val="9"/>
        <rFont val="Arial"/>
        <family val="2"/>
      </rPr>
      <t>o</t>
    </r>
    <r>
      <rPr>
        <sz val="9"/>
        <rFont val="Arial"/>
        <family val="2"/>
      </rPr>
      <t xml:space="preserve"> bend</t>
    </r>
  </si>
  <si>
    <r>
      <t>32mm 45</t>
    </r>
    <r>
      <rPr>
        <vertAlign val="superscript"/>
        <sz val="9"/>
        <rFont val="Arial"/>
        <family val="2"/>
      </rPr>
      <t>o</t>
    </r>
    <r>
      <rPr>
        <sz val="9"/>
        <rFont val="Arial"/>
        <family val="2"/>
      </rPr>
      <t xml:space="preserve"> bend</t>
    </r>
  </si>
  <si>
    <r>
      <rPr>
        <b/>
        <sz val="9"/>
        <rFont val="Arial"/>
        <family val="2"/>
      </rPr>
      <t>Gate Valves for washout and line valves</t>
    </r>
    <r>
      <rPr>
        <sz val="9"/>
        <rFont val="Arial"/>
        <family val="2"/>
      </rPr>
      <t xml:space="preserve"> to be supplied complete with extension spindle n.e 2m and Tee-key. Air Valve isolating valves to be supplied with wheel only. All rates to be inclunsive of these add-ons.</t>
    </r>
  </si>
  <si>
    <r>
      <rPr>
        <b/>
        <sz val="9"/>
        <rFont val="Arial"/>
        <family val="2"/>
      </rPr>
      <t>Emitter</t>
    </r>
    <r>
      <rPr>
        <sz val="9"/>
        <rFont val="Arial"/>
        <family val="2"/>
      </rPr>
      <t xml:space="preserve"> - Irrigation Quick Coupling Valve Box – Supply and install complete 32 mm quick coupling valve assembly in plastic valve box, including gate valve, brass hose adapter, swivel elbow, epoxy-coated riser pipe, GI elbow, compression fittings, concrete base, gravel drainage layer, and connection to irrigation main, complete and functional.</t>
    </r>
  </si>
  <si>
    <r>
      <t>Roof access 700x700 opening complete with steel cover and lock as per detail on dwg</t>
    </r>
    <r>
      <rPr>
        <sz val="9"/>
        <color indexed="8"/>
        <rFont val="Arial"/>
        <family val="2"/>
      </rPr>
      <t xml:space="preserve">. </t>
    </r>
  </si>
  <si>
    <r>
      <t>Bends DN 90 - 90</t>
    </r>
    <r>
      <rPr>
        <vertAlign val="superscript"/>
        <sz val="9"/>
        <rFont val="Arial"/>
        <family val="2"/>
      </rPr>
      <t>o</t>
    </r>
    <r>
      <rPr>
        <sz val="9"/>
        <rFont val="Arial"/>
        <family val="2"/>
      </rPr>
      <t xml:space="preserve"> </t>
    </r>
  </si>
  <si>
    <r>
      <t>DN 90 short radius 90</t>
    </r>
    <r>
      <rPr>
        <vertAlign val="superscript"/>
        <sz val="9"/>
        <rFont val="Arial"/>
        <family val="2"/>
      </rPr>
      <t>o</t>
    </r>
    <r>
      <rPr>
        <sz val="9"/>
        <rFont val="Arial"/>
        <family val="2"/>
      </rPr>
      <t xml:space="preserve"> bend</t>
    </r>
  </si>
  <si>
    <r>
      <t>DN 100 short radius 90</t>
    </r>
    <r>
      <rPr>
        <vertAlign val="superscript"/>
        <sz val="9"/>
        <rFont val="Arial"/>
        <family val="2"/>
      </rPr>
      <t xml:space="preserve">0 </t>
    </r>
    <r>
      <rPr>
        <sz val="9"/>
        <rFont val="Arial"/>
        <family val="2"/>
      </rPr>
      <t>bend</t>
    </r>
  </si>
  <si>
    <t>3Y10 rebar &amp; Y10 @ 300mm c/c in strip footing.</t>
  </si>
  <si>
    <r>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t>
    </r>
    <r>
      <rPr>
        <b/>
        <sz val="9"/>
        <rFont val="Arial"/>
        <family val="2"/>
      </rPr>
      <t>Columns @ 3m c/c</t>
    </r>
  </si>
  <si>
    <r>
      <t xml:space="preserve">4Y12 in </t>
    </r>
    <r>
      <rPr>
        <b/>
        <sz val="9"/>
        <rFont val="Arial"/>
        <family val="2"/>
      </rPr>
      <t xml:space="preserve"> Column </t>
    </r>
    <r>
      <rPr>
        <sz val="9"/>
        <rFont val="Arial"/>
        <family val="2"/>
      </rPr>
      <t xml:space="preserve">rebar </t>
    </r>
    <r>
      <rPr>
        <i/>
        <sz val="9"/>
        <rFont val="Arial"/>
        <family val="2"/>
      </rPr>
      <t>(cost includes binding wire)</t>
    </r>
    <r>
      <rPr>
        <sz val="9"/>
        <rFont val="Arial"/>
        <family val="2"/>
      </rPr>
      <t xml:space="preserve">.&amp; R8 links/stirrups @ 250mm c/c in  column links/stirrups. </t>
    </r>
  </si>
  <si>
    <t>Cars Parking</t>
  </si>
  <si>
    <t>Walkways and Sitting area</t>
  </si>
  <si>
    <t>Out Door Lighting and Electrification</t>
  </si>
  <si>
    <t>Purchase, Supply, install, test and commission the following:</t>
  </si>
  <si>
    <t>100mm dia. HG. PVC duct for power distribution as shown in the drawing complete with draw wires and all accessories for successful installation and operation</t>
  </si>
  <si>
    <t>50mm dia. HG. PVC duct and accessories for power distribution to various radial circuits as shown in the drawing complete with all accessories for successful installation and operation</t>
  </si>
  <si>
    <t>1000 x 1000 x 1200mm deep RC manhole complete with RC cover to the Structural Engineer's detail for electrical services as shown in the drawing</t>
  </si>
  <si>
    <t>600 x 600 x 800mm deep RC manhole complete with RC cover to the Structural Engineer's detail for electrical services as shown in the drawing</t>
  </si>
  <si>
    <t>450 x 450 x 600mm deep RC manhole complete with RC cover to the Structural Engineer's detail for electrical services as shown in the drawing</t>
  </si>
  <si>
    <t>Trenching to 7m below finished grade, laying, backfilling and tiling for power and ELV services reticulation.</t>
  </si>
  <si>
    <t>Kiosk Feeder Pillar 1 - FP.01 - Purpose-built outdoor IP54 free-standing electrostatically powder coated Form 2B vandal-protected feeder pillar kiosk, complete with 63A 3-pole MCB isolator, 63A 400V 50Hz copper busbars, Type 2 SPD, and outgoing RCBOs as shown in the drawing. Feeder Pillar to have a hinged lockable door and interior viewing window, powder coated to approved shade. Feeder pillar to be raised 300mm above finished grade. Bottom cable entry.</t>
  </si>
  <si>
    <t>EXTERNAL ELECTRIFICATION</t>
  </si>
  <si>
    <t>3Cx10mm² Cu/XLPE/SWA/PVC cable from Feeder Pillars to Kiosk Consumer Units CU.KK.01 to CU.KK.5</t>
  </si>
  <si>
    <t>A9</t>
  </si>
  <si>
    <t>SOLAR STREET LIGHTS FOR PARKING AND ENTRANCE AREA</t>
  </si>
  <si>
    <t>Exacavtion for foundation of the pole, in all kinds of soil and not exceeding 1.1m depth and the Area is (0.7*0.7)m², including dressing of bottom and sides of trenches. Stack excavated soil clear from edges of excavation, disposal of surplus soil out of site as directed by engineer.</t>
  </si>
  <si>
    <r>
      <t xml:space="preserve"> Reinforced Cement concrete for foundation of pole including 15mm dia, 1.5 m long anchor bolts bars welded/ tied with Y10 stirrups @ 200mm c/c to hold the base plate of the pole, depth for Anchor bolts bar is 0.8m inside the hole plus 0.7m above the ground level, at the top the area is (0.5*0.5)m</t>
    </r>
    <r>
      <rPr>
        <vertAlign val="superscript"/>
        <sz val="9"/>
        <rFont val="Arial"/>
        <family val="2"/>
      </rPr>
      <t>2</t>
    </r>
    <r>
      <rPr>
        <sz val="9"/>
        <rFont val="Arial"/>
        <family val="2"/>
      </rPr>
      <t xml:space="preserve"> and total area up to the surface is (0.7*0.7)m². The strength of foundation concrete should not be less than 3000 Psi (1 cement : 1.5 clean coarse sand : 3 stone aggregate of 25mm down). The rate shall  include Bindling/welding of stirrups 10 numbers Y10mm dia steel bar, stirrups @20cm c/c including centering and shuttering complete</t>
    </r>
    <r>
      <rPr>
        <sz val="10"/>
        <rFont val="Arial"/>
        <family val="2"/>
      </rPr>
      <t>.</t>
    </r>
  </si>
  <si>
    <t>LED Luminaire:  150W, &gt;150 lm/W efficacy, 5000K-6500K CCT (cool white), IP66, aluminum alloy housing.</t>
  </si>
  <si>
    <t>Pcs</t>
  </si>
  <si>
    <t>PV panel: 150Wp mono-crystalline, 20% efficiency, 18V nominal voltage, tempered glass/anodized aluminum frame with all necessay fittings</t>
  </si>
  <si>
    <r>
      <rPr>
        <sz val="10"/>
        <color theme="1"/>
        <rFont val="Arial"/>
        <family val="2"/>
      </rPr>
      <t xml:space="preserve">Battery: </t>
    </r>
    <r>
      <rPr>
        <sz val="10"/>
        <color rgb="FF0A0A0A"/>
        <rFont val="Arial"/>
        <family val="2"/>
      </rPr>
      <t> 12.8V 150Ah LiFePO4, 80% DOD, &gt;2000 cycles, pole</t>
    </r>
  </si>
  <si>
    <r>
      <t xml:space="preserve">Controller: </t>
    </r>
    <r>
      <rPr>
        <sz val="10"/>
        <color rgb="FF0A0A0A"/>
        <rFont val="Arial"/>
        <family val="2"/>
      </rPr>
      <t>10A MPPT with automatic dusk-to-dawn activation and comprehensive electrical protections.</t>
    </r>
  </si>
  <si>
    <t>Supply and installation 2/24 V DC , with a mimum detection range of 15m,  weatherproof passive infrared (PIR) motion sensor suitable for outdoor solar street lighting applications, fully compatible with solar charge controller and LED luminaire. Sensor shall enable automatic light intensity control based on motion detection.
Includes mounting, cabling, programming, testing, and commissioning complete in all respects.</t>
  </si>
  <si>
    <t>Purchase Supply and Install  - Walkway/Garden Light - Outdoor weatherproof solar powered LED bollard light.  D260; H800mm; 15W; 8000mAH LiFePO4 battery; 5V/4.5W monocrystalline solar panel; CCT 3000K; IP65, IK10; Lighting up to 15 hours. Automatic photocell sensor. Die-cast aluminium body. Elegant modern design suitable for pathways and gardens. 2-year warranty. As Dong Solar or approved equivalent.</t>
  </si>
  <si>
    <t>GARDEN LIGHTS</t>
  </si>
  <si>
    <t>PURCHASE, SUPPLY  AND INSTALLATION OF COMPLETE  STANDARD STREET LIGHT SET (Fixture + Panel + Battery + 6m pole + Wiring)</t>
  </si>
  <si>
    <r>
      <t xml:space="preserve">Pole: 6 m HDG steel; baseplate 300×300×20 mm; 4×M24 anchor bolts, </t>
    </r>
    <r>
      <rPr>
        <sz val="10"/>
        <color rgb="FF0A0A0A"/>
        <rFont val="Arial"/>
        <family val="2"/>
      </rPr>
      <t>wind load compliant, integrated bracket for PV and luminaire.</t>
    </r>
  </si>
  <si>
    <t>LIGHTNING PROTECTION SYSTEM</t>
  </si>
  <si>
    <t>1.2m copper bonded air terminal conductor complete with base as shown in the drawing</t>
  </si>
  <si>
    <t>25mm x 3mm bare copper tape down conductor as shown in the drawing</t>
  </si>
  <si>
    <t>1500mm long x 16mm diameter threaded copper bonded earth rod as shown in the drawing</t>
  </si>
  <si>
    <t>Tape clamp, as Furse</t>
  </si>
  <si>
    <t>Rod to tape clamp 16mm, as Furse</t>
  </si>
  <si>
    <t>300mm x 300mm x 450mm Deep RC Manhole complete with RC cover for earthing of the Lighning Protection System as shown in the drawing. Manhole to be fitted with sleeves for 38mm diameter HG. PVC ducts as shown in the drawings. Manhole to be constructed as per the Structural Engineer's details.</t>
  </si>
  <si>
    <t>Site clearance and stripping</t>
  </si>
  <si>
    <t>PLAYING EQUIPMENT</t>
  </si>
  <si>
    <t>Supply and Install Large multi-play towers with slides and climbers</t>
  </si>
  <si>
    <t>Toddler multi-play units</t>
  </si>
  <si>
    <t>Swing sets (4-seat commercial)</t>
  </si>
  <si>
    <t>Toddler swing sets</t>
  </si>
  <si>
    <t>Seesaws</t>
  </si>
  <si>
    <t>Monkey bars</t>
  </si>
  <si>
    <t>Merry-go-rounds</t>
  </si>
  <si>
    <t>In-ground trampolines</t>
  </si>
  <si>
    <t>CONCRETE BENCHES</t>
  </si>
  <si>
    <t>Provide and Install concrete bench having below specifications                                                                    1,800 mm long
450 mm seat height
450 mm seat depth
450 mm backrest height</t>
  </si>
  <si>
    <t>Supply , lay and compact  to 95% M.D.D. (AASHTO T.180)  150mm thick  gravel base, shape to level and tolerance.</t>
  </si>
  <si>
    <t>Nursery, External Plantation and Land Scaping</t>
  </si>
  <si>
    <t>LS</t>
  </si>
  <si>
    <t>Total O</t>
  </si>
  <si>
    <t>Towers - 2 Nos</t>
  </si>
  <si>
    <t>High tensile deformed steel bars to ASTM  A615 Grade 60 (60000 psi) :- including bending, hooking, tying wire, cutting spacers and supporting all in position  for Column</t>
  </si>
  <si>
    <t>Providing and laying 150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first floor slab</t>
  </si>
  <si>
    <t>Providing and laying 150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roof slab</t>
  </si>
  <si>
    <t>High tensile deformed steel bars to ASTM  A615 Grade 60 (60000 psi) :- including bending, hooking, tying wire, cutting spacers and supporting all in position  for  first floor slab</t>
  </si>
  <si>
    <t xml:space="preserve">High tensile deformed steel bars to ASTM  A615 Grade 60 (60000 psi) :- including bending, hooking, tying wire, cutting spacers and supporting all in position  for roof slab </t>
  </si>
  <si>
    <t xml:space="preserve">Providing and laying 125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floor slab. </t>
  </si>
  <si>
    <t>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etc.).for Column</t>
  </si>
  <si>
    <t>Providing and layingreinforced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Beam B1</t>
  </si>
  <si>
    <t xml:space="preserve">GRAND TOTAL  FOR 1 TOWER </t>
  </si>
  <si>
    <t>WALLS AND FINISHING</t>
  </si>
  <si>
    <t>DOORS AND OPENINGS</t>
  </si>
  <si>
    <t>Supply and install Steel, 900x2400mm, 3 pairs of stainless steel  hinge and complete fittings</t>
  </si>
  <si>
    <t>Supply and Install Steel vertical ladder as per drawings</t>
  </si>
  <si>
    <t>SUB STRUCTURE</t>
  </si>
  <si>
    <t>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Strip Foundation</t>
  </si>
  <si>
    <t>High tensile deformed steel bars to ASTM  A615 Grade 60 (60000 psi) :- including bending, hooking, tying wire, cutting spacers and supporting all in position  for Strip Foundation</t>
  </si>
  <si>
    <t>SUPER STRUCTURE</t>
  </si>
  <si>
    <t xml:space="preserve">Construction of wall using Solid Concrete masonry unit (CMU) wall of 200mm thickness blocks (Compressive strength 2000Psi as per ASTM C90-16a)   bedded in cement/sand mortar mix 1:4.  Note: Blocks to be cured for at least 7 days and tested prior to laying in for the tower  wall as per the drawings </t>
  </si>
  <si>
    <t xml:space="preserve">Construction of wall using Solid Concrete masonry unit (CMU) wall of 200mm thickness blocks (Compressive strength 2000Psi as per ASTM C90-16a)   bedded in cement/sand mortar mix 1:4.  Note: Blocks to be cured for at least 7 days and tested prior to laying in for the foundation  wall as per the drawings </t>
  </si>
  <si>
    <t>TotalE</t>
  </si>
  <si>
    <t>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Column Base</t>
  </si>
  <si>
    <t>High tensile deformed steel bars to ASTM  A615 Grade 60 (60000 psi) :- including bending, hooking, tying wire, cutting spacers and supporting all in position  for Column Base</t>
  </si>
  <si>
    <t>GRAND TOTAL  FOR 2 TOWERS</t>
  </si>
  <si>
    <t xml:space="preserve">Out door Plumbing and under ground water tank </t>
  </si>
  <si>
    <t>Water tanks , Water Pump and PV System</t>
  </si>
  <si>
    <t>Supply, deliver, install, 5000 litres water tank with all required plumbing on the top of observation tower</t>
  </si>
  <si>
    <t>Murram Filled areas</t>
  </si>
  <si>
    <t>Total for Murram Filled areas</t>
  </si>
  <si>
    <t>Total for Walkways</t>
  </si>
  <si>
    <t>Jogging Track</t>
  </si>
  <si>
    <t xml:space="preserve">Compaction of existing subgrade to  95% M.D.D. </t>
  </si>
  <si>
    <t>Line marking for running lanes, start/finish lines, exchange zones, and all athletics markings using specialized polyurethane line-marking paint in accordance with World Athletics standards.</t>
  </si>
  <si>
    <t>Total for Jogging Track</t>
  </si>
  <si>
    <t>Seating area around Sports grounds (24mx6m) -12 Nos</t>
  </si>
  <si>
    <t>Supply, spread and compact to 95% M.D.D. (AASHTO T.180) and shape to level and tolerance 130 mm thick murram base course as shown on drawings.</t>
  </si>
  <si>
    <t>Providing and laying 50mm Sand cushion for Interlocking concrete pavers</t>
  </si>
  <si>
    <t>Providing and laying 180 mm thick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and finished for edge protection of Sitting area</t>
  </si>
  <si>
    <t>Supply and Install  reinforced concrete tables and Benches with 4m wide Umbrella in Mvule pole with Canvas shade on each reinforced concrete table.</t>
  </si>
  <si>
    <t>Total for Seating Area -1 No</t>
  </si>
  <si>
    <t>Total for Seating Area -12 No</t>
  </si>
  <si>
    <t>Supply and Lay 80mm thick  Interlocking concrete pavers</t>
  </si>
  <si>
    <t>Supply, spread and compact to 95% M.D.D. (AASHTO T.180) and shape to level and tolerance100mm thick murram base course as shown on drawings.</t>
  </si>
  <si>
    <t>Public Car Parking  350m x 12 m</t>
  </si>
  <si>
    <t>Kiosks - 5 Nos</t>
  </si>
  <si>
    <r>
      <t>m</t>
    </r>
    <r>
      <rPr>
        <vertAlign val="superscript"/>
        <sz val="9"/>
        <color rgb="FF000000"/>
        <rFont val="Arial"/>
        <family val="2"/>
      </rPr>
      <t>2</t>
    </r>
  </si>
  <si>
    <t>Supply and install- WD1, 2400x900mm, hard wood framed door, 1 1/4" thick Imported wooden door sashes with a 200x50mm wood timber frame, 3 pairs of hinges. The door should have all necessary finishings such as painting, polishing as shown on drawings.</t>
  </si>
  <si>
    <t>Supply and Install, ALW01, 800 x 1500mm high Aluminum  window with 20mm bullet-resistant fixed laminated glass  as shown on drawings including all necessary hinges, handles, locks and sealers.</t>
  </si>
  <si>
    <t>Supply and Install, ALW02, 1500 x 1500mm high Aluminum  window with 6mm thick laminated glass  as shown on drawings including all necessary hinges, handles, locks and sealers.</t>
  </si>
  <si>
    <t>Supply and Install, ALW03,  800 x 1500mm high Aluminum  window with 6mm thick laminated glass  as shown on drawings including all necessary hinges, handles, locks and sealers.</t>
  </si>
  <si>
    <t>FIRE FIGHTING</t>
  </si>
  <si>
    <t>Supply and Installation of metallic gate of dimension 4500 x 2700mm Powder-coated wood-grain aluminium slats, minimum 2.0mm thick, walnut finish, fixed to a marinegrade aluminium frame using 316 stainless steel fasteners, complete as specified and approved , connected to 300mm x 300mm x 2700mm RCC column with a base of 1000mm x 1000mm x300mm having steel reinforcement of 12mm @ 250c/c both ways and column reinforcement  6 nos 14mm dia vertical bars with 8mm stirrups @ 200mm c/c. The depth of footing should be 1000mm from the ground level. Refer to drawings for Gate details</t>
  </si>
  <si>
    <t>Excavation for walls of Planter 600mm wide and 800mm depth</t>
  </si>
  <si>
    <t>Excavation for Niche wall . Dimension of Excavation is 4300mm x 600mm x 1000mm</t>
  </si>
  <si>
    <t>Excavation for Niche wall . Dimension of Excavation is 1500mm x 600mm x 1000mm</t>
  </si>
  <si>
    <r>
      <t>m</t>
    </r>
    <r>
      <rPr>
        <vertAlign val="superscript"/>
        <sz val="9"/>
        <rFont val="Arial"/>
        <family val="2"/>
      </rPr>
      <t>4</t>
    </r>
    <r>
      <rPr>
        <sz val="11"/>
        <color theme="1"/>
        <rFont val="Calibri"/>
        <family val="2"/>
        <scheme val="minor"/>
      </rPr>
      <t/>
    </r>
  </si>
  <si>
    <t xml:space="preserve">RCC Strip foundation for Niche wall having  dimension 4300mmx600mm x 300mm and 1500mmx600mmx300mm. The reinforcement should be 14mm dia bar @ 150mm c/c both ways. </t>
  </si>
  <si>
    <t xml:space="preserve">RCC Strip foundation for Planter wall having  dimension 400mm wide and 200mm deep. The reinforcement should be 12mm dia bar @ 200mm c/c both ways. </t>
  </si>
  <si>
    <t>Construction of wall using Solid Concrete masonry unit (CMU) wall of 200mm thickness blocks (Compressive strength 2000Psi as per ASTM C90-16a)   bedded in cement/sand mortar mix 1:4.  Note: Blocks to be cured for at least 7 days and tested prior to laying in for the Planter walls</t>
  </si>
  <si>
    <t>Construction of wall using Solid Concrete masonry unit (CMU) wall of 200mm thickness blocks (Compressive strength 2000Psi as per ASTM C90-16a)   bedded in cement/sand mortar mix 1:4.  Note: Blocks to be cured for at least 7 days and tested prior to laying in for the  for Niche Wall</t>
  </si>
  <si>
    <t>Construction of wall using Solid Concrete masonry unit (CMU) wall of 400mm thickness blocks (Compressive strength 2000Psi as per ASTM C90-16a)   bedded in cement/sand mortar mix 1:4.  Note: Blocks to be cured for at least 7 days and tested prior to laying in for the  for Niche Wall</t>
  </si>
  <si>
    <t>20 mm thick Cement Sand plastering (1:3) finished smooth surface with wooden float for the external wall of planter including curing.</t>
  </si>
  <si>
    <t>20 mm thick Cement Sand plastering (1:3) finished smooth surface with wooden float for  including curing for Niche wall.</t>
  </si>
  <si>
    <t>Prepare surface, apply filler, apply one coat of primer and two coats of  weather resistant paint for planter and niche walls (Contractor will submit the sample for Color and manufacturer approval)</t>
  </si>
  <si>
    <t>3000mm x 4000mm wide and 1000mm x 3000mm  by 50mm deep niche filled with encraved masharabiya design to sample approval with Garowe Signage as per drawings</t>
  </si>
  <si>
    <t>Nursery  50m x 50m</t>
  </si>
  <si>
    <t>Site clearing, setting out and simple formation to receive works with 5m offset on each side</t>
  </si>
  <si>
    <t>Excavation for isolated column base pad footings and perimeter strip footing and dispose within site</t>
  </si>
  <si>
    <t xml:space="preserve">Providing and laying reinforced cement concrete mix to obtain 2500 psi (Cylinder Strength at 28 days) (1:2:4) using coarse sand and screened graded and washed aggregate, in required shape and design, including forms, moulds, shuttering, lifting, compacting, curing, rendering and finishing exposed surface, complete (including cost of form work, its fabrication and placing in position, etc.) for Pad, strip footing and Pedestal </t>
  </si>
  <si>
    <t xml:space="preserve">Supply and Fabrication of High Tensile Steel reinforcement Grade 60(6000 Psi) deformed bars  for pad, strip footing and pedestal, including cutting, bending, laying in position, over lapping, making joints, fastenings, wastage and including cost of binding wire &amp; labors charges for binding of steel reinforcement in place (also includes removal of rust from bars) . </t>
  </si>
  <si>
    <t>Supply and fix Anchor bolts M16 with nuts/washers (4 per column)</t>
  </si>
  <si>
    <t>Set</t>
  </si>
  <si>
    <t>Supply, Fabrication  and Installation of SHS steel including all necessary bolts and weldings for  (columns + beams +Trusses + Girders + bracing) including  5% wastage as per attached schedule. Contractor will submit shop drawings for approval. All SHS steel members will be painted with minimum 3 coats of anti corrosion paint</t>
  </si>
  <si>
    <t>Base plates 200×200×10 mm (1 per column)</t>
  </si>
  <si>
    <t>pcs</t>
  </si>
  <si>
    <t>Bolts/nuts/washers for beam connections (M12/M16)</t>
  </si>
  <si>
    <t>Walling (Chicken Wire Mesh + Rails + Fixings)</t>
  </si>
  <si>
    <t>Provide and install chicken wire mesh walling (perimeter area including 10% waste)</t>
  </si>
  <si>
    <t xml:space="preserve"> Roof (UV Shade Net + Lacing + Accessories)</t>
  </si>
  <si>
    <r>
      <t>Provide and install UV-stabilized high-quality shade net, (</t>
    </r>
    <r>
      <rPr>
        <sz val="11"/>
        <color theme="1"/>
        <rFont val="Calibri"/>
        <family val="2"/>
        <scheme val="minor"/>
      </rPr>
      <t>Green in colour and 75% Shading) to the roof, including fixing wire/twine and fasteners</t>
    </r>
  </si>
  <si>
    <t>Contractors All Risk Insurance</t>
  </si>
  <si>
    <t>All quoted price shall include materials mobilization, transportation labor cost and applicable taxes.</t>
  </si>
  <si>
    <t>The Bidder MUST provide Excel file and signed and stamp PDF copy of this document</t>
  </si>
  <si>
    <t>Purlins 100x50mm spaced at 500mm c/c</t>
  </si>
  <si>
    <t>Outdoor Signage Power Point</t>
  </si>
  <si>
    <t>LED Driver for GAROWE PARK Signage</t>
  </si>
  <si>
    <t>Surge Protection Device (SPD)</t>
  </si>
  <si>
    <t>UPS Power Supply for CCTV &amp; Fire Alarm</t>
  </si>
  <si>
    <t>Lightning Protection Terminal</t>
  </si>
  <si>
    <t>Allow for attendance to other services such as ICT structured cabling system, Fire detection and alarm system, CCTV system in 25mm dia. HG. PVC conduits. Provide 50mm dia. HG. PVC ducts for solar PV installation.</t>
  </si>
  <si>
    <t>K10</t>
  </si>
  <si>
    <t>55" Monitoring Screen</t>
  </si>
  <si>
    <t>K11</t>
  </si>
  <si>
    <t>3kVA UPS</t>
  </si>
  <si>
    <t>K12</t>
  </si>
  <si>
    <t>Equipment Rack Cabinet</t>
  </si>
  <si>
    <t>K13</t>
  </si>
  <si>
    <t>HDD 10TB Surveillance Grade</t>
  </si>
  <si>
    <t>K14</t>
  </si>
  <si>
    <t>RJ45 Information Outlet</t>
  </si>
  <si>
    <t xml:space="preserve">Nurseries </t>
  </si>
  <si>
    <t>GRAND TOTAL  FOR 3 X ABLUTION BLOCKS</t>
  </si>
  <si>
    <t>KIOSKS AND SEATING AREA</t>
  </si>
  <si>
    <t>GRAND TOTAL  FOR 5 X Kiosks and seating area</t>
  </si>
  <si>
    <t>Garowe Community Cohesion and Green Cultural Park</t>
  </si>
  <si>
    <t>Garowe, Somalia</t>
  </si>
  <si>
    <t>Ablutions - 3 Nos</t>
  </si>
  <si>
    <t>Circular Walk Ways around middle island and up to nursery</t>
  </si>
  <si>
    <t>Exacavtion for foundation of the pole, in all kinds of soil and not exceeding 2.68 m depth and the dimension is (3mX3m), including dressing of bottom and sides of trenches. Stack excavated soil clear from edges of excavation,backfill and  disposal of surplus soil out of site as directed by engineer.</t>
  </si>
  <si>
    <t xml:space="preserve"> Reinforced Cement concrete for foundation of pole including M27*1500 anchor bolts and steel reinforcement as per design. The strength of foundation concrete should not be less than 3000 Psi (1 cement : 1.5 clean coarse sand : 3 stone aggregate of 25mm down). The rate shall  include Binding/welding of stirrups  and complete form work.</t>
  </si>
  <si>
    <r>
      <t xml:space="preserve">Purchase Supply and Installation of an integrated all-in-one solar LED floodlight with IP66 and IK10 rating for outdoor use. Luminaire to be designed with appropriate brackets for 20m high mast pole mounting and to allow different tilt angles. as Scowatt SC-SMS-F200W or approved equivalent, with the following features:
</t>
    </r>
    <r>
      <rPr>
        <b/>
        <sz val="9"/>
        <rFont val="Arial"/>
        <family val="2"/>
      </rPr>
      <t>1.</t>
    </r>
    <r>
      <rPr>
        <sz val="9"/>
        <rFont val="Arial"/>
        <family val="2"/>
      </rPr>
      <t xml:space="preserve">	LED Module: 200W, 37200 lumen, 186lm/W, CCT: 6500K, CRI: 80; Lifespan: 80000hrs; Beam angle: 60 deg.; Material: Die cast aluminum alloy shell + PMMA Lens. 5 years warranty. 10 years lifespan.
</t>
    </r>
    <r>
      <rPr>
        <b/>
        <sz val="9"/>
        <rFont val="Arial"/>
        <family val="2"/>
      </rPr>
      <t>2.</t>
    </r>
    <r>
      <rPr>
        <sz val="9"/>
        <rFont val="Arial"/>
        <family val="2"/>
      </rPr>
      <t xml:space="preserve">	In-built monocrystalline solar panel: 550W, 20.31% efficiency. 12 years warranty, 25 years lifespan.
</t>
    </r>
    <r>
      <rPr>
        <b/>
        <sz val="9"/>
        <rFont val="Arial"/>
        <family val="2"/>
      </rPr>
      <t>3.</t>
    </r>
    <r>
      <rPr>
        <sz val="9"/>
        <rFont val="Arial"/>
        <family val="2"/>
      </rPr>
      <t xml:space="preserve">	Lithium Ferro Phosphate (LiFePO4) battery: 50Ah, 25.6V, 2048Wh, 100% depth of discharge, 5000 charge and discharge cycles. 5 years warranty, 10 years lifespan.
</t>
    </r>
    <r>
      <rPr>
        <b/>
        <sz val="9"/>
        <rFont val="Arial"/>
        <family val="2"/>
      </rPr>
      <t>4.</t>
    </r>
    <r>
      <rPr>
        <sz val="9"/>
        <rFont val="Arial"/>
        <family val="2"/>
      </rPr>
      <t xml:space="preserve">	MPPT controller with embedded motion sensor, 20A, 30m remote control distance. 5 years warranty, 10 years lifespan.
</t>
    </r>
    <r>
      <rPr>
        <b/>
        <sz val="9"/>
        <rFont val="Arial"/>
        <family val="2"/>
      </rPr>
      <t>5.</t>
    </r>
    <r>
      <rPr>
        <sz val="9"/>
        <rFont val="Arial"/>
        <family val="2"/>
      </rPr>
      <t xml:space="preserve">	Protection: overcurrent, short circuit, overvoltage, over discharge, overheating.
</t>
    </r>
    <r>
      <rPr>
        <b/>
        <sz val="9"/>
        <rFont val="Arial"/>
        <family val="2"/>
      </rPr>
      <t>6.</t>
    </r>
    <r>
      <rPr>
        <sz val="9"/>
        <rFont val="Arial"/>
        <family val="2"/>
      </rPr>
      <t xml:space="preserve">	Output: 100% for 5hrs and 30% for 7hrs</t>
    </r>
  </si>
  <si>
    <t>TOWER FLOOD LIGHTS - 4Nos</t>
  </si>
  <si>
    <t>PURCHASE, SUPPLY  AND INSTALLATION OF 18m HIGH  MAST COLUMN WITH ALL IN ONE INTEGRATED FLOOD LIGHTS</t>
  </si>
  <si>
    <t>E5</t>
  </si>
  <si>
    <t>E6</t>
  </si>
  <si>
    <t xml:space="preserve">Supply and Install,  1500 x 1800mm high Aluminum sliding window with 6mm tinted glass fixed with micro film inter layer  as shown on drawings including all necessary hinges, handles, locks and sealers </t>
  </si>
  <si>
    <t xml:space="preserve">Supply and Install,  1000 x 1200mm high Aluminum sliding window with 6mm tinted glass fixed with micro film inter layer  as shown on drawings including all necessary hinges, handles, locks and sealers </t>
  </si>
  <si>
    <t>Allow sum for wiring, conduiting, chasing, making good to all finishes, connection  and testing to the whole building to approved standards including earthing with standard electrode.</t>
  </si>
  <si>
    <t>Supply and fixing Control panel box complete with main switch and circuit breakers separate for the lighting and socket power system as per engineers approval</t>
  </si>
  <si>
    <t>Supply and fixing Meter box including the provision of main switch and cut-outs at the meter box as per engineers approval</t>
  </si>
  <si>
    <t>Supply and fixing  one gang one way switch as per engineers approval</t>
  </si>
  <si>
    <t>Supply and fixing 13A Twin Socket as per engineers approval</t>
  </si>
  <si>
    <t>Supply and fixing 18 watt LED fitting 4ft in length having minimum of 2775 lumens, luminous efficacy 150lm/watt having lamp life at least 50000 hours  complete as per engineers approval</t>
  </si>
  <si>
    <t>Supply and fixing Overhead fans "Oriental" or equal approved including the control and wiring as per engineers approval</t>
  </si>
  <si>
    <t>PLUMBING AND DRAINAGE</t>
  </si>
  <si>
    <t>Supply and Install Vitreous China ceramic wash hand basin complete with tap and trap  including all necessary plumbing, connections and connections to main drainage as per the satisfaction of engineer</t>
  </si>
  <si>
    <t>Supply and Install complete toilet seats with flushing system of 20 liter water tank and shower for washing  including all necessary plumbing, connections to water supply network, and connections to main drainage as per the satisfaction of engineer</t>
  </si>
  <si>
    <t>FURNISHING</t>
  </si>
  <si>
    <r>
      <t>Supply and installation of 5-seater sofa</t>
    </r>
    <r>
      <rPr>
        <sz val="9"/>
        <color theme="1"/>
        <rFont val="Arial"/>
        <family val="2"/>
      </rPr>
      <t>, comprising a hardwood/engineered wood frame, high-density foam cushions, upholstered in approved fabric/leatherette finish, complete with seat, backrest, armrests, stitching, and all accessories required for a complete installation, in accordance with approved drawings, specifications, and manufacturer's recommendations</t>
    </r>
  </si>
  <si>
    <r>
      <t>Supply and installation of wall-mounted diaper changing shelf (baby changing station)</t>
    </r>
    <r>
      <rPr>
        <sz val="9"/>
        <color theme="1"/>
        <rFont val="Arial"/>
        <family val="2"/>
      </rPr>
      <t>, manufactured from high-density polyethylene (HDPE), molded plastic, stainless steel, or approved equivalent material, with smooth, easy-to-clean surfaces, safety straps, protective side barriers, load-bearing hardware, and all necessary brackets, anchors, fixings, and accessories. Complete with installation, testing, and commissioning in accordance with the manufacturer's recommendations and approved specifications.</t>
    </r>
  </si>
  <si>
    <t>GRAND TOTAL PLAY AREA AND LACTATION ROOM</t>
  </si>
  <si>
    <t xml:space="preserve"> TOTAL PLAY AREA </t>
  </si>
  <si>
    <t>TOTAL LACTATION ROOM</t>
  </si>
  <si>
    <t>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Strip Footing. (60cm wide, 30cm depth)</t>
  </si>
  <si>
    <t>Supply and Fabrication of High Tensile Steel deformed bars conforming to ASTM-A615 Grade 60 (60,000psi) reinforcement for cement concrete, including cutting, bending, laying in position, over lapping, making joints, fastenings, wastage and including cost of binding wire &amp; labors charges for binding of steel reinforcement in place (also includes removal of rust from bars) as per drawings(12mmbars @ 200mmc/c both ways)</t>
  </si>
  <si>
    <t>Provide and lay 150mm thick hard core compacted  to 98% modified Proctor density for Building floor</t>
  </si>
  <si>
    <r>
      <t xml:space="preserve">Providing and laying  reinforced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t>
    </r>
    <r>
      <rPr>
        <b/>
        <sz val="9"/>
        <rFont val="Arial"/>
        <family val="2"/>
      </rPr>
      <t xml:space="preserve">for Ring beam. </t>
    </r>
    <r>
      <rPr>
        <sz val="9"/>
        <rFont val="Arial"/>
        <family val="2"/>
      </rPr>
      <t xml:space="preserve"> width 200mm, height 300mm</t>
    </r>
  </si>
  <si>
    <t xml:space="preserve">Supply, deliver and install pre-painted galvanized steel insulated sandwich roof panels comprising 0.45–0.50 mm thick color-coated steel outer sheets with 50 mm thick PUF/EPS insulation core (density as specified), complete with self-drilling screws, weatherproof sealants, side/end laps, flashings, ridge caps, closures, lifting, handling, and all accessories required for a complete watertight roofing system. </t>
  </si>
  <si>
    <r>
      <t xml:space="preserve">Providing and laying RCC cement concrete mix to obtain  3000 psi (Cylinder Strength at 28 days) (1:1.5:3) using coarse sand and screened graded and washed aggregate, in required shape and design, including forms, moulds, shuttering, lifting, compacting, curing, rendering and finishing exposed surface, complete (including cost of form work, its fabrication and placing in position, etc.) for </t>
    </r>
    <r>
      <rPr>
        <b/>
        <sz val="9"/>
        <rFont val="Arial"/>
        <family val="2"/>
      </rPr>
      <t>Concrete Cap</t>
    </r>
    <r>
      <rPr>
        <sz val="9"/>
        <rFont val="Arial"/>
        <family val="2"/>
      </rPr>
      <t xml:space="preserve"> on top of  columns and walls ( 250mm wide and 100mm thick) with 3 nos of 10mm bar on longer side and 10mm bar @ 300mm clc on shorter side</t>
    </r>
  </si>
  <si>
    <t>Construction of Solid Concrete masonry unit (CMU) wall of 200mm thickness blocks (Compressive strength 2000Psi as per ASTM C90-16a)  bedded in cement/sand mortar mix 1:4.  Note: Blocks to be cured for at least 7 days and tested prior to laying in for the wall as per the drawings for footing and super structure wall</t>
  </si>
  <si>
    <t>GATE, PLANTER AND NICHE FOR MAIN ENTRANCE</t>
  </si>
  <si>
    <t>GATE FOR  ENTRANCE ON SOUTH EAST AND NORTH WEST SIDE</t>
  </si>
  <si>
    <t>INFANT CARE ROOM</t>
  </si>
  <si>
    <t xml:space="preserve">CCTV </t>
  </si>
  <si>
    <t>CCTV</t>
  </si>
  <si>
    <t>PTZ camera with up to 150m IR range; 5MP; 1/1.9″ CMOS; IP66; IK10; facial recognition; supports face capture to detect, motion detection, video tampering, intrusion detection, line crossing detection; 4K resolution; 120dB WDR; 30× IR Network PTZ camera; 5.9–177mm motorized lens; H.265+, WDR, IP66, 24 VAC/Hi-PoE, complete with pole-mount bracket and accessories. As Hikvision DS-2DE7530IW-AE  or approved equivalent. Complete with mounting brackets and accessories suitable for vertical pole mount.</t>
  </si>
  <si>
    <t>IP bullet camera, 4.0 MP, POE, 120dB WDR, 1/3 inch CMOS image sensor, up to 50m IR range, motion detection, video tampering alerts, IP67, IK10, as Hikvision DS-2CD1T47G2H-LIU(F) ColorVu 4 MP ColorVu with Smart Hybrid Light Fixed Bullet Network Camera. Complete with mounting brackets suitable for vertical pole mount.</t>
  </si>
  <si>
    <t>Outdoor 4-pair, 100-ohm Cat. 6A UTP cable for video surveillance system wiring, as Siemon type or approved equivalent</t>
  </si>
  <si>
    <t>Rolls</t>
  </si>
  <si>
    <t>64-channel Network Video Recorder; 512Mbps bandwidth; 16 sata interfaces supporting hot plug;  64TB; synchronous playback up to 16 channels; multi-protocal; 2xHDMI outpus; as DS-96064NI-I16 64-ch 3U 4K Super NVR, or approved equivalent</t>
  </si>
  <si>
    <t>Video management software</t>
  </si>
  <si>
    <t>GUI Maps overlays of all buildings, areas and site for all
subsystems, e.g. alarm icons, camera icons, etc</t>
  </si>
  <si>
    <t>Configuration and programming</t>
  </si>
  <si>
    <t>A10</t>
  </si>
  <si>
    <t>A11</t>
  </si>
  <si>
    <t>A12</t>
  </si>
  <si>
    <t>A13</t>
  </si>
  <si>
    <t>A14</t>
  </si>
  <si>
    <t>A15</t>
  </si>
  <si>
    <t>A16</t>
  </si>
  <si>
    <t>Armoured 24-core G657.A2 Single Mode Fibre (SMF), including hauling, blowing and microduct in 100mm sleeve. For linking all CCTV switches back to the control room in the Main entrace CCTV room.</t>
  </si>
  <si>
    <t>Outdoor 22U free standing network cabinet, 600W x 600D x 1200H deep consisting of the following: 1 x 10 way dedicated power distribution unit, 2 x fans, glass door with split perforated rear doors (black).</t>
  </si>
  <si>
    <t>Weatherproof IP54 galvanised steel housing painted to approval, measuring 1000W x 1000D x 1500H to house the above network cabinet, ground mounted on a plinth raised 200mm above finished grade. Bottom cable entry. The exact location of the network cabinet housing to be determined on site to meet the maximum 90m Cat 6A horizontal cabling requirement from any CCTV pole.</t>
  </si>
  <si>
    <t>Suitable 6m galvanised steel pole complete with brackets to approval, for the pole mount PA speakers and CCTV cameras</t>
  </si>
  <si>
    <t>Allow for civil works for the above including excavation of pits for mounting of columns at 1.0m depth below the finished grade complete with concrete backfill and compact to natural ground level.</t>
  </si>
  <si>
    <t>Develop Site Acceptance Test Schedule for the
installation</t>
  </si>
  <si>
    <t>Final Commissioning and handover</t>
  </si>
  <si>
    <t>Site Clearance, levelling and Setting out</t>
  </si>
  <si>
    <t>Site Clearance, levelling  Excavation of top soil upto 100mm depth and Setting out</t>
  </si>
  <si>
    <t xml:space="preserve">Excavation of ground , provision of 5cm lean concrete under each kerbstone and Supply and Install 1000mmx200mmx300mm concrete kerb stones as shown on drawings.  The spacing between each kerbstone should be 20cm and the top of kerbstone should be 5cm above the adjacent tiles </t>
  </si>
  <si>
    <t>ABLUTIONS BLOCKS - 3 Nos</t>
  </si>
  <si>
    <t>Construction of wall using Solid Concrete masonry unit (CMU) wall of 200mm thickness blocks (Compressive strength 2000Psi as per ASTM C90-16a)   bedded in cement/sand mortar mix 1:4.  Note: Blocks to be cured for at least 7 days and tested prior to laying in for the wall.</t>
  </si>
  <si>
    <t>Under the slab 5cm</t>
  </si>
  <si>
    <t>Mosque</t>
  </si>
  <si>
    <t xml:space="preserve">Providing and laying 150 mm  plain cement concrete mix to obtain  3000 psi (Cylinder Strength at 28 days) (1:1.5:3) using coarse sand and screened graded and washed aggregate, in required shape and design with expasion joints at appropriate intervals, including formwork, shuttering, lifting, compacting, curing, rendering and finishing exposed surface, complete (including cost of form work, its fabrication and placing in position, etc.) </t>
  </si>
  <si>
    <t>Provide and install 600mm X 600mmx50mm precast reinforced concrete slabs( coloured) on the walkways and paved areas (9.4 m width) as indicated on drawings</t>
  </si>
  <si>
    <t>Supply and Install, 2000x6000mm pre cast concrete calligraphy vent as per drawings</t>
  </si>
  <si>
    <t>MOSQUE 5mx10m</t>
  </si>
  <si>
    <t>Supply, Lay and connect 25mm2 PVC/Cu cable from meter box to Infant care room. Complete job including excavation and back filling</t>
  </si>
  <si>
    <t>GRAND TOTAL  FOR  Nursery</t>
  </si>
  <si>
    <r>
      <t>Children Play Area 9151m</t>
    </r>
    <r>
      <rPr>
        <b/>
        <vertAlign val="superscript"/>
        <sz val="18"/>
        <color theme="1"/>
        <rFont val="Arial"/>
        <family val="2"/>
      </rPr>
      <t>2</t>
    </r>
  </si>
  <si>
    <t>Truss T1 - 5 Nos</t>
  </si>
  <si>
    <t xml:space="preserve">18m high mast column made from Class C galvanised steel of polygonal cross-section, root-mounted, continuous taper to 20m above finished grade, complete with ladder and a circular plateform for . 200W LED bifacial integrated solar floodlights and all other accessories necessary for installation and operation of the high mast, including foundation structure and all civil works. The high mast to be painted reflective red and white colours to in accordance with Somalia Civil Aviation Authority's requirements. </t>
  </si>
  <si>
    <t>AMOUNT (GBP)</t>
  </si>
  <si>
    <t xml:space="preserve">Unit Price (GBP)  </t>
  </si>
  <si>
    <t>Total Price (GBP)</t>
  </si>
  <si>
    <t>PR 050</t>
  </si>
  <si>
    <t>Name of Company: ______________________________________________________</t>
  </si>
  <si>
    <t>Name of Representative: _________________________________________________</t>
  </si>
  <si>
    <t>Title of Representative: __________________________________________________</t>
  </si>
  <si>
    <t>SIGNATURE: ______________________________________________________</t>
  </si>
  <si>
    <t>STAMP</t>
  </si>
  <si>
    <r>
      <t>1x1Cx16mm</t>
    </r>
    <r>
      <rPr>
        <vertAlign val="superscript"/>
        <sz val="9"/>
        <rFont val="Arial"/>
        <family val="2"/>
      </rPr>
      <t>2</t>
    </r>
    <r>
      <rPr>
        <sz val="9"/>
        <rFont val="Arial"/>
        <family val="2"/>
      </rPr>
      <t xml:space="preserve"> Cu/XLPE/PVC/SC earth cable to Feeder Pillar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</si>
</sst>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1">
    <numFmt numFmtId="41" formatCode="_(* #,##0_);_(* \(#,##0\);_(* &quot;-&quot;_);_(@_)"/>
    <numFmt numFmtId="44" formatCode="_(&quot;$&quot;* #,##0.00_);_(&quot;$&quot;* \(#,##0.00\);_(&quot;$&quot;* &quot;-&quot;??_);_(@_)"/>
    <numFmt numFmtId="43" formatCode="_(* #,##0.00_);_(* \(#,##0.00\);_(* &quot;-&quot;??_);_(@_)"/>
    <numFmt numFmtId="164" formatCode="_-* #,##0.00_-;\-* #,##0.00_-;_-* &quot;-&quot;??_-;_-@_-"/>
    <numFmt numFmtId="165" formatCode="_-* #,##0.00_-;_-* #,##0.00\-;_-* &quot;-&quot;??_-;_-@_-"/>
    <numFmt numFmtId="166" formatCode="_-* #,##0.0_/_=_-;\-* #,##0.0_/_=_-;_-* &quot;-&quot;??_/_=_-;_-@_-"/>
    <numFmt numFmtId="167" formatCode="_(* #,##0_);_(* \(#,##0\);_(* &quot;-&quot;??_);_(@_)"/>
    <numFmt numFmtId="168" formatCode="_-* #,##0.00_/_=_-;\-* #,##0.00_/_=_-;_-* &quot;-&quot;??_/_=_-;_-@_-"/>
    <numFmt numFmtId="169" formatCode="0.0"/>
    <numFmt numFmtId="170" formatCode="_-* #,##0_-;\-* #,##0_-;_-* &quot;-&quot;_-;_-@_-"/>
    <numFmt numFmtId="171" formatCode="_-&quot;£&quot;* #,##0.00_-;\-&quot;£&quot;* #,##0.00_-;_-&quot;£&quot;* &quot;-&quot;??_-;_-@_-"/>
    <numFmt numFmtId="172" formatCode="_-* #,##0.00\ _D_M_-;\-* #,##0.00\ _D_M_-;_-* &quot;-&quot;??\ _D_M_-;_-@_-"/>
    <numFmt numFmtId="173" formatCode="#,##0.0"/>
    <numFmt numFmtId="174" formatCode="_(* #,##0.00_);_(* \(#,##0.00\);_(* \-??_);_(@_)"/>
    <numFmt numFmtId="175" formatCode="_-* #,##0_-;\-* #,##0_-;_-* &quot;-&quot;??_-;_-@_-"/>
    <numFmt numFmtId="176" formatCode="0_)"/>
    <numFmt numFmtId="177" formatCode="_-* #,##0.00_-;\-* #,##0.00_-;_-* \-??_-;_-@_-"/>
    <numFmt numFmtId="178" formatCode="0.00_)"/>
    <numFmt numFmtId="179" formatCode="&quot;Ksh&quot;#,##0;\-&quot;Ksh&quot;#,##0"/>
    <numFmt numFmtId="180" formatCode="_-&quot;Ksh&quot;* #,##0.00_-;\-&quot;Ksh&quot;* #,##0.00_-;_-&quot;Ksh&quot;* &quot;-&quot;??_-;_-@_-"/>
    <numFmt numFmtId="181" formatCode="&quot;£&quot;#,##0;\-&quot;£&quot;#,##0"/>
    <numFmt numFmtId="182" formatCode="0.000_)"/>
    <numFmt numFmtId="183" formatCode="_(* #,##0.00000000_);_(* \(#,##0.00000000\);_(* &quot;-&quot;??_);_(@_)"/>
    <numFmt numFmtId="184" formatCode="#,##0.000000000_ ;\-#,##0.000000000\ "/>
    <numFmt numFmtId="185" formatCode="[$KES]\ #,##0"/>
    <numFmt numFmtId="186" formatCode="_(* #,##0.00000000000_);_(* \(#,##0.00000000000\);_(* &quot;-&quot;??_);_(@_)"/>
    <numFmt numFmtId="187" formatCode="_(&quot;$&quot;\ * #,##0_);_(&quot;$&quot;\ * \(#,##0\);_(&quot;$&quot;\ * &quot;-&quot;_);_(@_)"/>
    <numFmt numFmtId="188" formatCode="_-&quot;ر.س.&quot;\ * #,##0.00_-;_-&quot;ر.س.&quot;\ * #,##0.00\-;_-&quot;ر.س.&quot;\ * &quot;-&quot;??_-;_-@_-"/>
    <numFmt numFmtId="189" formatCode="0.0%"/>
    <numFmt numFmtId="190" formatCode="0_)&quot;R/no&quot;"/>
    <numFmt numFmtId="191" formatCode="_ [$€-2]* #,##0.00_ ;_ [$€-2]* \-#,##0.00_ ;_ [$€-2]* &quot;-&quot;??_ "/>
    <numFmt numFmtId="192" formatCode="&quot;R&quot;#,##0&quot;/m2 :&quot;"/>
    <numFmt numFmtId="193" formatCode=";;;"/>
    <numFmt numFmtId="194" formatCode="0\ &quot;Months&quot;"/>
    <numFmt numFmtId="195" formatCode="&quot;Email : &quot;@"/>
    <numFmt numFmtId="196" formatCode="_-&quot;$&quot;* #,##0_-;\-&quot;$&quot;* #,##0_-;_-&quot;$&quot;* &quot;-&quot;_-;_-@_-"/>
    <numFmt numFmtId="197" formatCode="_-&quot;$&quot;* #,##0.00_-;\-&quot;$&quot;* #,##0.00_-;_-&quot;$&quot;* &quot;-&quot;??_-;_-@_-"/>
    <numFmt numFmtId="198" formatCode="#,##0_);\(#,##0\);\-_)"/>
    <numFmt numFmtId="199" formatCode="_-&quot;ر.س.&quot;\ * #,##0_-;_-&quot;ر.س.&quot;\ * #,##0\-;_-&quot;ر.س.&quot;\ * &quot;-&quot;_-;_-@_-"/>
    <numFmt numFmtId="200" formatCode="_-* #,##0_-;_-* #,##0\-;_-* &quot;-&quot;_-;_-@_-"/>
    <numFmt numFmtId="201" formatCode="_ * #,##0.00_ ;_ * \-#,##0.00_ ;_ * &quot;-&quot;??_ ;_ @_ "/>
  </numFmts>
  <fonts count="116">
    <font>
      <sz val="11"/>
      <color theme="1"/>
      <name val="Calibri"/>
      <family val="2"/>
      <scheme val="minor"/>
    </font>
    <font>
      <sz val="11"/>
      <color theme="1"/>
      <name val="Calibri"/>
      <family val="2"/>
      <scheme val="minor"/>
    </font>
    <font>
      <sz val="11"/>
      <color theme="1"/>
      <name val="Calibri"/>
      <family val="2"/>
      <charset val="178"/>
      <scheme val="minor"/>
    </font>
    <font>
      <sz val="10"/>
      <name val="Arial"/>
      <family val="2"/>
    </font>
    <font>
      <sz val="10"/>
      <name val="MS Sans Serif"/>
      <family val="2"/>
    </font>
    <font>
      <sz val="10"/>
      <name val="Times New Roman"/>
      <family val="1"/>
    </font>
    <font>
      <sz val="10"/>
      <color theme="1"/>
      <name val="Time"/>
    </font>
    <font>
      <sz val="12"/>
      <name val="Times New Roman"/>
      <family val="1"/>
    </font>
    <font>
      <sz val="11"/>
      <name val="Times New Roman"/>
      <family val="1"/>
    </font>
    <font>
      <sz val="16"/>
      <name val="Times New Roman"/>
      <family val="1"/>
    </font>
    <font>
      <b/>
      <sz val="10"/>
      <name val="Times New Roman"/>
      <family val="1"/>
    </font>
    <font>
      <sz val="8"/>
      <name val="Calibri"/>
      <family val="2"/>
      <scheme val="minor"/>
    </font>
    <font>
      <b/>
      <sz val="12"/>
      <color theme="1"/>
      <name val="Times New Roman"/>
      <family val="1"/>
    </font>
    <font>
      <b/>
      <sz val="10"/>
      <color theme="1"/>
      <name val="Arial"/>
      <family val="2"/>
    </font>
    <font>
      <b/>
      <sz val="10"/>
      <name val="Arial"/>
      <family val="2"/>
    </font>
    <font>
      <sz val="10"/>
      <color rgb="FFFF0000"/>
      <name val="Arial"/>
      <family val="2"/>
    </font>
    <font>
      <vertAlign val="superscript"/>
      <sz val="10"/>
      <name val="Arial"/>
      <family val="2"/>
    </font>
    <font>
      <sz val="10"/>
      <color theme="1"/>
      <name val="Arial"/>
      <family val="2"/>
    </font>
    <font>
      <b/>
      <sz val="10"/>
      <color rgb="FFFF0000"/>
      <name val="Arial"/>
      <family val="2"/>
    </font>
    <font>
      <sz val="11"/>
      <color rgb="FFFF0000"/>
      <name val="Arial"/>
      <family val="2"/>
    </font>
    <font>
      <sz val="10"/>
      <color rgb="FFFF0000"/>
      <name val="Times New Roman"/>
      <family val="1"/>
    </font>
    <font>
      <sz val="9"/>
      <name val="Arial"/>
      <family val="2"/>
    </font>
    <font>
      <b/>
      <sz val="9"/>
      <name val="Arial"/>
      <family val="2"/>
    </font>
    <font>
      <sz val="11"/>
      <name val="Calibri"/>
      <family val="2"/>
      <scheme val="minor"/>
    </font>
    <font>
      <i/>
      <sz val="9"/>
      <name val="Arial"/>
      <family val="2"/>
    </font>
    <font>
      <vertAlign val="superscript"/>
      <sz val="9"/>
      <name val="Arial"/>
      <family val="2"/>
    </font>
    <font>
      <vertAlign val="superscript"/>
      <sz val="11"/>
      <color indexed="8"/>
      <name val="Arial"/>
      <family val="2"/>
    </font>
    <font>
      <sz val="10"/>
      <color rgb="FF000000"/>
      <name val="Arial"/>
      <family val="2"/>
    </font>
    <font>
      <b/>
      <sz val="18"/>
      <color theme="1"/>
      <name val="Arial"/>
      <family val="2"/>
    </font>
    <font>
      <b/>
      <sz val="11"/>
      <name val="Arial"/>
      <family val="2"/>
    </font>
    <font>
      <b/>
      <sz val="14"/>
      <name val="Arial"/>
      <family val="2"/>
    </font>
    <font>
      <sz val="9"/>
      <color theme="1"/>
      <name val="Arial"/>
      <family val="2"/>
    </font>
    <font>
      <b/>
      <sz val="9"/>
      <color rgb="FFFF0000"/>
      <name val="Arial"/>
      <family val="2"/>
    </font>
    <font>
      <sz val="9"/>
      <color rgb="FFFF0000"/>
      <name val="Arial"/>
      <family val="2"/>
    </font>
    <font>
      <b/>
      <sz val="9"/>
      <color theme="1"/>
      <name val="Arial"/>
      <family val="2"/>
    </font>
    <font>
      <sz val="11"/>
      <color rgb="FFFF0000"/>
      <name val="Calibri"/>
      <family val="2"/>
      <scheme val="minor"/>
    </font>
    <font>
      <sz val="12"/>
      <name val="Arial"/>
      <family val="2"/>
    </font>
    <font>
      <sz val="10"/>
      <color rgb="FF000000"/>
      <name val="Times New Roman"/>
      <family val="1"/>
    </font>
    <font>
      <sz val="10"/>
      <name val="Times New Roman"/>
      <family val="1"/>
      <charset val="204"/>
    </font>
    <font>
      <sz val="16"/>
      <name val="Courier New Cyr"/>
      <family val="3"/>
      <charset val="178"/>
    </font>
    <font>
      <b/>
      <sz val="10"/>
      <name val="Bookman Old Style"/>
      <family val="1"/>
    </font>
    <font>
      <sz val="12"/>
      <color theme="1"/>
      <name val="Calibri"/>
      <family val="2"/>
      <scheme val="minor"/>
    </font>
    <font>
      <sz val="12"/>
      <name val="Arial MT"/>
    </font>
    <font>
      <sz val="11"/>
      <color theme="1"/>
      <name val="Calibri"/>
      <family val="2"/>
      <charset val="134"/>
      <scheme val="minor"/>
    </font>
    <font>
      <sz val="11"/>
      <color indexed="8"/>
      <name val="Calibri"/>
      <family val="2"/>
    </font>
    <font>
      <sz val="11"/>
      <color rgb="FF000000"/>
      <name val="Calibri"/>
      <family val="2"/>
    </font>
    <font>
      <sz val="10"/>
      <color rgb="FF000000"/>
      <name val="Arial1"/>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1"/>
      <name val="Tms Rmn"/>
    </font>
    <font>
      <sz val="10"/>
      <color indexed="8"/>
      <name val="Times New Roman"/>
      <family val="1"/>
    </font>
    <font>
      <sz val="12"/>
      <color indexed="8"/>
      <name val="Calibri"/>
      <family val="2"/>
    </font>
    <font>
      <sz val="10"/>
      <name val="Helv"/>
    </font>
    <font>
      <sz val="10"/>
      <name val="Verdana"/>
      <family val="2"/>
    </font>
    <font>
      <sz val="10"/>
      <color indexed="24"/>
      <name val="Arial"/>
      <family val="2"/>
    </font>
    <font>
      <sz val="10"/>
      <name val="Mangal"/>
      <family val="2"/>
    </font>
    <font>
      <sz val="10"/>
      <name val="Tahoma"/>
      <family val="2"/>
    </font>
    <font>
      <sz val="10"/>
      <name val="Univers (W1)"/>
      <family val="2"/>
    </font>
    <font>
      <i/>
      <sz val="11"/>
      <color indexed="23"/>
      <name val="Calibri"/>
      <family val="2"/>
    </font>
    <font>
      <sz val="11"/>
      <color indexed="17"/>
      <name val="Calibri"/>
      <family val="2"/>
    </font>
    <font>
      <sz val="8"/>
      <name val="Arial"/>
      <family val="2"/>
      <charset val="178"/>
    </font>
    <font>
      <b/>
      <sz val="12"/>
      <name val="Arial"/>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sz val="11"/>
      <color indexed="62"/>
      <name val="Calibri"/>
      <family val="2"/>
    </font>
    <font>
      <sz val="11"/>
      <color indexed="52"/>
      <name val="Calibri"/>
      <family val="2"/>
    </font>
    <font>
      <sz val="10"/>
      <name val="Arabic Transparent"/>
      <charset val="178"/>
    </font>
    <font>
      <sz val="11"/>
      <color indexed="60"/>
      <name val="Calibri"/>
      <family val="2"/>
    </font>
    <font>
      <b/>
      <i/>
      <sz val="16"/>
      <name val="Helv"/>
      <charset val="178"/>
    </font>
    <font>
      <sz val="12"/>
      <name val="宋体"/>
      <charset val="134"/>
    </font>
    <font>
      <sz val="10"/>
      <name val="Calibri"/>
      <family val="1"/>
    </font>
    <font>
      <sz val="9"/>
      <name val="Times New Roman"/>
      <family val="1"/>
    </font>
    <font>
      <b/>
      <sz val="11"/>
      <color indexed="63"/>
      <name val="Calibri"/>
      <family val="2"/>
    </font>
    <font>
      <sz val="10"/>
      <color indexed="9"/>
      <name val="Helvetica Neue"/>
    </font>
    <font>
      <u/>
      <sz val="10"/>
      <color indexed="12"/>
      <name val="Arial"/>
      <family val="2"/>
    </font>
    <font>
      <b/>
      <sz val="18"/>
      <color indexed="56"/>
      <name val="Cambria"/>
      <family val="2"/>
    </font>
    <font>
      <b/>
      <sz val="11"/>
      <color indexed="8"/>
      <name val="Calibri"/>
      <family val="2"/>
    </font>
    <font>
      <sz val="8"/>
      <color indexed="10"/>
      <name val="Arial Narrow"/>
      <family val="2"/>
    </font>
    <font>
      <sz val="11"/>
      <color indexed="10"/>
      <name val="Calibri"/>
      <family val="2"/>
    </font>
    <font>
      <sz val="11"/>
      <color theme="1"/>
      <name val="Agency FB"/>
      <family val="2"/>
    </font>
    <font>
      <b/>
      <sz val="11"/>
      <color rgb="FFFA7D00"/>
      <name val="Agency FB"/>
      <family val="2"/>
    </font>
    <font>
      <sz val="12"/>
      <color theme="1"/>
      <name val="Calibri"/>
      <family val="2"/>
      <charset val="129"/>
      <scheme val="minor"/>
    </font>
    <font>
      <sz val="10"/>
      <color theme="1"/>
      <name val="Calibri"/>
      <family val="2"/>
      <scheme val="minor"/>
    </font>
    <font>
      <u/>
      <sz val="10"/>
      <color theme="10"/>
      <name val="Arial"/>
      <family val="2"/>
    </font>
    <font>
      <sz val="11"/>
      <color rgb="FF3F3F76"/>
      <name val="Agency FB"/>
      <family val="2"/>
    </font>
    <font>
      <b/>
      <sz val="8"/>
      <color rgb="FF000000"/>
      <name val="Arial"/>
      <family val="2"/>
    </font>
    <font>
      <sz val="8"/>
      <color rgb="FF000000"/>
      <name val="Arial"/>
      <family val="2"/>
    </font>
    <font>
      <sz val="10"/>
      <name val="Arial"/>
    </font>
    <font>
      <vertAlign val="superscript"/>
      <sz val="9"/>
      <color indexed="8"/>
      <name val="Arial"/>
      <family val="2"/>
    </font>
    <font>
      <sz val="12"/>
      <name val="Maiandra GD"/>
      <family val="2"/>
    </font>
    <font>
      <sz val="9"/>
      <color indexed="8"/>
      <name val="Arial"/>
      <family val="2"/>
    </font>
    <font>
      <sz val="11"/>
      <color theme="1"/>
      <name val="Arial"/>
      <family val="2"/>
    </font>
    <font>
      <b/>
      <u/>
      <sz val="11"/>
      <name val="Arial"/>
      <family val="2"/>
    </font>
    <font>
      <sz val="11"/>
      <name val="Arial"/>
      <family val="2"/>
    </font>
    <font>
      <b/>
      <u/>
      <sz val="16"/>
      <name val="Arial"/>
      <family val="2"/>
    </font>
    <font>
      <u/>
      <sz val="16"/>
      <color rgb="FFFF0000"/>
      <name val="Arial"/>
      <family val="2"/>
    </font>
    <font>
      <sz val="16"/>
      <color rgb="FFFF0000"/>
      <name val="Arial"/>
      <family val="2"/>
    </font>
    <font>
      <sz val="10"/>
      <color rgb="FF0A0A0A"/>
      <name val="Arial"/>
      <family val="2"/>
    </font>
    <font>
      <b/>
      <vertAlign val="superscript"/>
      <sz val="18"/>
      <color theme="1"/>
      <name val="Arial"/>
      <family val="2"/>
    </font>
    <font>
      <b/>
      <sz val="18"/>
      <color rgb="FF000000"/>
      <name val="Arial"/>
      <family val="2"/>
    </font>
    <font>
      <b/>
      <sz val="9"/>
      <color rgb="FF000000"/>
      <name val="Arial"/>
      <family val="2"/>
    </font>
    <font>
      <vertAlign val="superscript"/>
      <sz val="9"/>
      <color rgb="FF000000"/>
      <name val="Arial"/>
      <family val="2"/>
    </font>
    <font>
      <sz val="11"/>
      <color theme="1"/>
      <name val="Calibri"/>
      <charset val="134"/>
      <scheme val="minor"/>
    </font>
    <font>
      <sz val="11"/>
      <color theme="1"/>
      <name val="Calibri"/>
      <scheme val="minor"/>
    </font>
    <font>
      <sz val="10"/>
      <name val="Arial"/>
      <charset val="134"/>
    </font>
    <font>
      <sz val="10"/>
      <name val="Calibri"/>
      <charset val="134"/>
      <scheme val="minor"/>
    </font>
    <font>
      <sz val="12"/>
      <color theme="1"/>
      <name val="Arial"/>
      <family val="2"/>
    </font>
    <font>
      <sz val="9"/>
      <color rgb="FFFF0000"/>
      <name val="Times New Roman"/>
      <family val="1"/>
    </font>
    <font>
      <sz val="14"/>
      <name val="Arial"/>
      <family val="2"/>
    </font>
    <font>
      <b/>
      <sz val="11"/>
      <color theme="1"/>
      <name val="Arial"/>
      <family val="2"/>
    </font>
    <font>
      <sz val="11"/>
      <color theme="0" tint="-0.34998626667073579"/>
      <name val="Calibri"/>
      <family val="2"/>
      <scheme val="minor"/>
    </font>
  </fonts>
  <fills count="4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0"/>
        <bgColor indexed="64"/>
      </patternFill>
    </fill>
    <fill>
      <patternFill patternType="solid">
        <fgColor theme="0"/>
        <bgColor rgb="FF000000"/>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2"/>
        <b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43"/>
      </patternFill>
    </fill>
    <fill>
      <patternFill patternType="solid">
        <fgColor indexed="26"/>
      </patternFill>
    </fill>
    <fill>
      <patternFill patternType="solid">
        <fgColor rgb="FFF8CBAD"/>
        <bgColor rgb="FF000000"/>
      </patternFill>
    </fill>
    <fill>
      <patternFill patternType="solid">
        <fgColor rgb="FFF4B084"/>
        <bgColor rgb="FF000000"/>
      </patternFill>
    </fill>
    <fill>
      <patternFill patternType="solid">
        <fgColor rgb="FFFFE699"/>
        <bgColor rgb="FF000000"/>
      </patternFill>
    </fill>
    <fill>
      <patternFill patternType="solid">
        <fgColor rgb="FF9BC2E6"/>
        <bgColor rgb="FF000000"/>
      </patternFill>
    </fill>
    <fill>
      <patternFill patternType="solid">
        <fgColor rgb="FFFFFFFF"/>
        <bgColor rgb="FF000000"/>
      </patternFill>
    </fill>
    <fill>
      <patternFill patternType="solid">
        <fgColor rgb="FFED7D31"/>
        <bgColor rgb="FF000000"/>
      </patternFill>
    </fill>
    <fill>
      <patternFill patternType="solid">
        <fgColor theme="4" tint="0.79995117038483843"/>
        <bgColor indexed="64"/>
      </patternFill>
    </fill>
    <fill>
      <patternFill patternType="solid">
        <fgColor theme="6"/>
        <bgColor indexed="64"/>
      </patternFill>
    </fill>
  </fills>
  <borders count="7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indexed="64"/>
      </bottom>
      <diagonal/>
    </border>
    <border>
      <left style="medium">
        <color indexed="64"/>
      </left>
      <right style="medium">
        <color indexed="64"/>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546">
    <xf numFmtId="0" fontId="0" fillId="0" borderId="0"/>
    <xf numFmtId="43" fontId="1" fillId="0" borderId="0" applyFont="0" applyFill="0" applyBorder="0" applyAlignment="0" applyProtection="0"/>
    <xf numFmtId="0" fontId="1" fillId="2" borderId="1" applyNumberFormat="0" applyFont="0" applyAlignment="0" applyProtection="0"/>
    <xf numFmtId="0" fontId="1" fillId="3" borderId="0" applyNumberFormat="0" applyBorder="0" applyAlignment="0" applyProtection="0"/>
    <xf numFmtId="165" fontId="3" fillId="0" borderId="0" applyFont="0" applyFill="0" applyBorder="0" applyAlignment="0" applyProtection="0"/>
    <xf numFmtId="0" fontId="3" fillId="0" borderId="0"/>
    <xf numFmtId="164" fontId="1" fillId="0" borderId="0" applyFont="0" applyFill="0" applyBorder="0" applyAlignment="0" applyProtection="0"/>
    <xf numFmtId="0" fontId="3" fillId="0" borderId="0"/>
    <xf numFmtId="0" fontId="3" fillId="0" borderId="0">
      <alignment horizontal="justify" vertical="top" wrapText="1"/>
    </xf>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 fillId="0" borderId="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44"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43" fontId="37"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alignment vertical="top" wrapText="1"/>
    </xf>
    <xf numFmtId="43" fontId="3" fillId="0" borderId="0" applyFill="0" applyBorder="0" applyAlignment="0" applyProtection="0"/>
    <xf numFmtId="164"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174"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8" fillId="0" borderId="0" applyNumberFormat="0" applyFill="0" applyBorder="0" applyProtection="0">
      <alignment vertical="top" wrapText="1"/>
    </xf>
    <xf numFmtId="0" fontId="3" fillId="0" borderId="0">
      <alignment vertical="top"/>
    </xf>
    <xf numFmtId="0" fontId="3" fillId="0" borderId="0"/>
    <xf numFmtId="0" fontId="36" fillId="0" borderId="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3" fillId="0" borderId="0"/>
    <xf numFmtId="0" fontId="3" fillId="0" borderId="0"/>
    <xf numFmtId="0" fontId="3" fillId="0" borderId="0"/>
    <xf numFmtId="0" fontId="39"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8" fillId="0" borderId="0" applyFont="0" applyFill="0" applyBorder="0" applyAlignment="0" applyProtection="0">
      <alignment vertical="top" wrapText="1"/>
    </xf>
    <xf numFmtId="164"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3"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40" fillId="0" borderId="5" applyFont="0" applyAlignment="0">
      <alignment horizontal="center"/>
    </xf>
    <xf numFmtId="0" fontId="40" fillId="0" borderId="5" applyFont="0" applyAlignment="0">
      <alignment horizontal="center"/>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alignment vertical="top" wrapText="1"/>
    </xf>
    <xf numFmtId="43" fontId="5" fillId="0" borderId="0" applyFont="0" applyFill="0" applyBorder="0" applyAlignment="0" applyProtection="0">
      <alignment vertical="top" wrapText="1"/>
    </xf>
    <xf numFmtId="164"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Protection="0">
      <alignment vertical="top"/>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Protection="0">
      <alignment vertical="top"/>
    </xf>
    <xf numFmtId="16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1"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4" fontId="3" fillId="0" borderId="0" applyFill="0" applyBorder="0" applyAlignment="0" applyProtection="0"/>
    <xf numFmtId="174" fontId="3" fillId="0" borderId="0" applyFill="0" applyBorder="0" applyAlignment="0" applyProtection="0"/>
    <xf numFmtId="174"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1" fontId="3" fillId="0" borderId="0" applyFont="0" applyFill="0" applyBorder="0" applyAlignment="0" applyProtection="0"/>
    <xf numFmtId="0" fontId="3" fillId="0" borderId="0"/>
    <xf numFmtId="0" fontId="3" fillId="0" borderId="0"/>
    <xf numFmtId="0" fontId="3" fillId="0" borderId="0"/>
    <xf numFmtId="0" fontId="3" fillId="0" borderId="0"/>
    <xf numFmtId="0" fontId="38" fillId="0" borderId="0" applyNumberFormat="0" applyFill="0" applyBorder="0" applyProtection="0">
      <alignment vertical="top" wrapText="1"/>
    </xf>
    <xf numFmtId="0" fontId="38" fillId="0" borderId="0" applyNumberFormat="0" applyFill="0" applyBorder="0" applyProtection="0">
      <alignment vertical="top" wrapText="1"/>
    </xf>
    <xf numFmtId="0" fontId="5" fillId="0" borderId="0" applyNumberFormat="0" applyFill="0" applyBorder="0" applyProtection="0">
      <alignment vertical="top" wrapText="1"/>
    </xf>
    <xf numFmtId="0" fontId="3" fillId="0" borderId="0">
      <alignment vertical="top"/>
    </xf>
    <xf numFmtId="0" fontId="1" fillId="0" borderId="0"/>
    <xf numFmtId="176" fontId="42"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1" fillId="0" borderId="0" applyAlignment="0"/>
    <xf numFmtId="0" fontId="1" fillId="0" borderId="0" applyAlignment="0"/>
    <xf numFmtId="0" fontId="3" fillId="0" borderId="10" applyNumberFormat="0"/>
    <xf numFmtId="0" fontId="3" fillId="0" borderId="10" applyNumberFormat="0"/>
    <xf numFmtId="0" fontId="3" fillId="0" borderId="10" applyNumberFormat="0"/>
    <xf numFmtId="0" fontId="3" fillId="0" borderId="10" applyNumberForma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10" applyNumberFormat="0"/>
    <xf numFmtId="0" fontId="3" fillId="0" borderId="10" applyNumberFormat="0"/>
    <xf numFmtId="0" fontId="3" fillId="0" borderId="10" applyNumberFormat="0"/>
    <xf numFmtId="0" fontId="3" fillId="0" borderId="0"/>
    <xf numFmtId="0" fontId="3" fillId="0" borderId="10" applyNumberFormat="0"/>
    <xf numFmtId="0" fontId="3" fillId="0" borderId="10" applyNumberFormat="0"/>
    <xf numFmtId="0" fontId="3" fillId="0" borderId="10" applyNumberFormat="0"/>
    <xf numFmtId="0" fontId="3" fillId="0" borderId="0"/>
    <xf numFmtId="0" fontId="3" fillId="0" borderId="0">
      <alignment horizontal="justify" vertical="top" wrapText="1"/>
    </xf>
    <xf numFmtId="0" fontId="3" fillId="0" borderId="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10" applyNumberFormat="0"/>
    <xf numFmtId="0" fontId="3" fillId="0" borderId="0"/>
    <xf numFmtId="0" fontId="3" fillId="0" borderId="10" applyNumberFormat="0"/>
    <xf numFmtId="0" fontId="3" fillId="0" borderId="10" applyNumberFormat="0"/>
    <xf numFmtId="0" fontId="3" fillId="0" borderId="10" applyNumberFormat="0"/>
    <xf numFmtId="0" fontId="3" fillId="0" borderId="10" applyNumberFormat="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12" applyNumberFormat="0" applyFont="0" applyBorder="0" applyAlignment="0">
      <alignment horizontal="center" vertical="top"/>
    </xf>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0" fillId="0" borderId="5" applyFont="0" applyAlignment="0">
      <alignment horizont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77" fontId="3" fillId="0" borderId="0" applyFill="0" applyBorder="0" applyAlignment="0" applyProtection="0"/>
    <xf numFmtId="0" fontId="3" fillId="0" borderId="0" applyFont="0" applyFill="0" applyBorder="0" applyAlignment="0" applyProtection="0"/>
    <xf numFmtId="43" fontId="3" fillId="0" borderId="0" applyFont="0" applyFill="0" applyBorder="0" applyProtection="0">
      <alignment vertical="top"/>
    </xf>
    <xf numFmtId="0" fontId="3" fillId="0" borderId="0" applyFont="0" applyFill="0" applyBorder="0" applyAlignment="0" applyProtection="0"/>
    <xf numFmtId="174"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74" fontId="3"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 fillId="0" borderId="0"/>
    <xf numFmtId="0" fontId="1" fillId="0" borderId="0"/>
    <xf numFmtId="0" fontId="3" fillId="0" borderId="0"/>
    <xf numFmtId="0" fontId="43" fillId="0" borderId="0">
      <alignment vertical="center"/>
    </xf>
    <xf numFmtId="0" fontId="44" fillId="0" borderId="0"/>
    <xf numFmtId="0" fontId="3" fillId="0" borderId="10" applyNumberFormat="0"/>
    <xf numFmtId="0" fontId="3" fillId="0" borderId="0"/>
    <xf numFmtId="0" fontId="3" fillId="0" borderId="10" applyNumberFormat="0"/>
    <xf numFmtId="0" fontId="1" fillId="0" borderId="0" applyAlignment="0"/>
    <xf numFmtId="0" fontId="3" fillId="0" borderId="10" applyNumberForma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3" fillId="0" borderId="0"/>
    <xf numFmtId="0" fontId="3" fillId="0" borderId="0"/>
    <xf numFmtId="0" fontId="3" fillId="0" borderId="10" applyNumberFormat="0"/>
    <xf numFmtId="0" fontId="3" fillId="0" borderId="10" applyNumberFormat="0"/>
    <xf numFmtId="0" fontId="3" fillId="0" borderId="10" applyNumberFormat="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alignment vertical="center"/>
    </xf>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0" fontId="40" fillId="0" borderId="5" applyFont="0" applyAlignment="0">
      <alignment horizontal="center"/>
    </xf>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1" fillId="0" borderId="0" applyFont="0" applyFill="0" applyBorder="0" applyAlignment="0" applyProtection="0"/>
    <xf numFmtId="164" fontId="38" fillId="0" borderId="0" applyFont="0" applyFill="0" applyBorder="0" applyAlignment="0" applyProtection="0">
      <alignment vertical="top" wrapText="1"/>
    </xf>
    <xf numFmtId="164" fontId="5" fillId="0" borderId="0" applyFont="0" applyFill="0" applyBorder="0" applyAlignment="0" applyProtection="0">
      <alignment vertical="top" wrapText="1"/>
    </xf>
    <xf numFmtId="164" fontId="38" fillId="0" borderId="0" applyFont="0" applyFill="0" applyBorder="0" applyAlignment="0" applyProtection="0">
      <alignment vertical="top" wrapText="1"/>
    </xf>
    <xf numFmtId="164" fontId="38" fillId="0" borderId="0" applyFont="0" applyFill="0" applyBorder="0" applyAlignment="0" applyProtection="0">
      <alignment vertical="top" wrapText="1"/>
    </xf>
    <xf numFmtId="164" fontId="41" fillId="0" borderId="0" applyFont="0" applyFill="0" applyBorder="0" applyAlignment="0" applyProtection="0"/>
    <xf numFmtId="164" fontId="3" fillId="0" borderId="0" applyFill="0" applyBorder="0" applyAlignment="0" applyProtection="0"/>
    <xf numFmtId="164" fontId="3"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Protection="0">
      <alignment vertical="top"/>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1" fillId="0" borderId="0" applyFont="0" applyFill="0" applyBorder="0" applyAlignment="0" applyProtection="0"/>
    <xf numFmtId="164"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1"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43" fontId="38" fillId="0" borderId="0" applyFont="0" applyFill="0" applyBorder="0" applyAlignment="0" applyProtection="0">
      <alignment vertical="top" wrapText="1"/>
    </xf>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5" fillId="0" borderId="0"/>
    <xf numFmtId="0" fontId="45" fillId="0" borderId="0"/>
    <xf numFmtId="0" fontId="46"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37" fillId="0" borderId="0"/>
    <xf numFmtId="43" fontId="37" fillId="0" borderId="0" applyFont="0" applyFill="0" applyBorder="0" applyAlignment="0" applyProtection="0"/>
    <xf numFmtId="0" fontId="37" fillId="0" borderId="0"/>
    <xf numFmtId="0" fontId="1" fillId="0" borderId="0"/>
    <xf numFmtId="164" fontId="1" fillId="0" borderId="0" applyFont="0" applyFill="0" applyBorder="0" applyAlignment="0" applyProtection="0"/>
    <xf numFmtId="0" fontId="27"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84" fillId="18"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3" fillId="0" borderId="0" applyProtection="0">
      <protection locked="0"/>
    </xf>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7" fillId="33" borderId="0" applyNumberFormat="0" applyBorder="0" applyAlignment="0" applyProtection="0"/>
    <xf numFmtId="0" fontId="48" fillId="0" borderId="0">
      <alignment horizontal="center" wrapText="1"/>
      <protection locked="0"/>
    </xf>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5" fillId="0" borderId="5" applyNumberFormat="0" applyAlignment="0"/>
    <xf numFmtId="0" fontId="85" fillId="14" borderId="11"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0" fontId="51" fillId="35" borderId="16" applyNumberFormat="0" applyAlignment="0" applyProtection="0"/>
    <xf numFmtId="182" fontId="52" fillId="0" borderId="0"/>
    <xf numFmtId="182" fontId="52" fillId="0" borderId="0"/>
    <xf numFmtId="182" fontId="52" fillId="0" borderId="0"/>
    <xf numFmtId="182" fontId="52" fillId="0" borderId="0"/>
    <xf numFmtId="182" fontId="52" fillId="0" borderId="0"/>
    <xf numFmtId="182" fontId="52" fillId="0" borderId="0"/>
    <xf numFmtId="182" fontId="52" fillId="0" borderId="0"/>
    <xf numFmtId="182" fontId="52" fillId="0" borderId="0"/>
    <xf numFmtId="38" fontId="4"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5" fontId="3"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167" fontId="53"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9" fontId="53" fillId="0" borderId="0" applyFont="0" applyFill="0" applyBorder="0" applyAlignment="0" applyProtection="0"/>
    <xf numFmtId="167" fontId="53" fillId="0" borderId="0" applyFont="0" applyFill="0" applyBorder="0" applyAlignment="0" applyProtection="0"/>
    <xf numFmtId="43" fontId="5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 fontId="55" fillId="0" borderId="0" applyFont="0" applyFill="0" applyBorder="0" applyAlignment="0" applyProtection="0"/>
    <xf numFmtId="164" fontId="3" fillId="0" borderId="0" applyFont="0" applyFill="0" applyBorder="0" applyAlignment="0" applyProtection="0"/>
    <xf numFmtId="4" fontId="55" fillId="0" borderId="0" applyFont="0" applyFill="0" applyBorder="0" applyAlignment="0" applyProtection="0"/>
    <xf numFmtId="164" fontId="3"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0"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164" fontId="1"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3" fontId="86"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164" fontId="5" fillId="0" borderId="0" applyFont="0" applyFill="0" applyBorder="0" applyAlignment="0" applyProtection="0"/>
    <xf numFmtId="17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0" fontId="3" fillId="0" borderId="0" applyFont="0" applyFill="0" applyBorder="0" applyAlignment="0" applyProtection="0"/>
    <xf numFmtId="181" fontId="44" fillId="0" borderId="0" applyFont="0" applyFill="0" applyBorder="0" applyAlignment="0" applyProtection="0"/>
    <xf numFmtId="181"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 fontId="55"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4" fontId="55"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4" fontId="55" fillId="0" borderId="0" applyFont="0" applyFill="0" applyBorder="0" applyAlignment="0" applyProtection="0"/>
    <xf numFmtId="164" fontId="3"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6" fontId="44" fillId="0" borderId="0" applyFont="0" applyFill="0" applyBorder="0" applyAlignment="0" applyProtection="0"/>
    <xf numFmtId="186"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185" fontId="44" fillId="0" borderId="0" applyFont="0" applyFill="0" applyBorder="0" applyAlignment="0" applyProtection="0"/>
    <xf numFmtId="0"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43" fontId="1" fillId="0" borderId="0" applyFont="0" applyFill="0" applyBorder="0" applyAlignment="0" applyProtection="0"/>
    <xf numFmtId="184"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4" fontId="4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5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81" fontId="53"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3" fillId="0" borderId="0" applyFont="0" applyFill="0" applyBorder="0" applyAlignment="0" applyProtection="0"/>
    <xf numFmtId="177" fontId="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44"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187" fontId="10" fillId="0" borderId="17" applyBorder="0"/>
    <xf numFmtId="188" fontId="3" fillId="0" borderId="0" applyFont="0" applyFill="0" applyBorder="0" applyAlignment="0" applyProtection="0"/>
    <xf numFmtId="0" fontId="58" fillId="0" borderId="0" applyNumberFormat="0" applyFill="0" applyBorder="0" applyAlignment="0" applyProtection="0"/>
    <xf numFmtId="183" fontId="59" fillId="0" borderId="0" applyFont="0" applyFill="0" applyBorder="0" applyAlignment="0" applyProtection="0"/>
    <xf numFmtId="189" fontId="4" fillId="0" borderId="0" applyFont="0" applyFill="0" applyBorder="0" applyAlignment="0" applyProtection="0"/>
    <xf numFmtId="44" fontId="3" fillId="0" borderId="0" applyFont="0" applyFill="0" applyBorder="0" applyAlignment="0" applyProtection="0"/>
    <xf numFmtId="171" fontId="59" fillId="0" borderId="0" applyFont="0" applyFill="0" applyBorder="0" applyAlignment="0" applyProtection="0"/>
    <xf numFmtId="0" fontId="3" fillId="0" borderId="0">
      <protection locked="0"/>
    </xf>
    <xf numFmtId="0" fontId="3" fillId="0" borderId="0">
      <protection locked="0"/>
    </xf>
    <xf numFmtId="0" fontId="3" fillId="0" borderId="0">
      <protection locked="0"/>
    </xf>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2" fontId="57"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38" fontId="63" fillId="36" borderId="0" applyNumberFormat="0" applyBorder="0" applyAlignment="0" applyProtection="0"/>
    <xf numFmtId="0" fontId="64" fillId="0" borderId="18" applyNumberFormat="0" applyAlignment="0" applyProtection="0">
      <alignment horizontal="left" vertical="center"/>
    </xf>
    <xf numFmtId="0" fontId="64" fillId="0" borderId="4">
      <alignment horizontal="left" vertical="center"/>
    </xf>
    <xf numFmtId="0" fontId="64" fillId="0" borderId="4">
      <alignment horizontal="left" vertical="center"/>
    </xf>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6" fillId="0" borderId="20"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92" fontId="3" fillId="0" borderId="10"/>
    <xf numFmtId="10" fontId="63" fillId="37" borderId="2" applyNumberFormat="0" applyBorder="0" applyAlignment="0" applyProtection="0"/>
    <xf numFmtId="10" fontId="63" fillId="37" borderId="2" applyNumberFormat="0" applyBorder="0" applyAlignment="0" applyProtection="0"/>
    <xf numFmtId="10" fontId="63" fillId="37" borderId="2" applyNumberFormat="0" applyBorder="0" applyAlignment="0" applyProtection="0"/>
    <xf numFmtId="10" fontId="63" fillId="37" borderId="2" applyNumberFormat="0" applyBorder="0" applyAlignment="0" applyProtection="0"/>
    <xf numFmtId="10" fontId="63" fillId="37" borderId="2" applyNumberFormat="0" applyBorder="0" applyAlignment="0" applyProtection="0"/>
    <xf numFmtId="10" fontId="63" fillId="37" borderId="2" applyNumberFormat="0" applyBorder="0" applyAlignment="0" applyProtection="0"/>
    <xf numFmtId="10" fontId="63" fillId="37" borderId="2" applyNumberFormat="0" applyBorder="0" applyAlignment="0" applyProtection="0"/>
    <xf numFmtId="0" fontId="89" fillId="13" borderId="11"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193" fontId="55" fillId="38" borderId="0"/>
    <xf numFmtId="0" fontId="4" fillId="0" borderId="0"/>
    <xf numFmtId="0" fontId="4" fillId="0" borderId="0"/>
    <xf numFmtId="0" fontId="4" fillId="0" borderId="0"/>
    <xf numFmtId="0" fontId="3" fillId="0" borderId="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0" fillId="0" borderId="22" applyNumberFormat="0" applyFill="0" applyAlignment="0" applyProtection="0"/>
    <xf numFmtId="0" fontId="71" fillId="0" borderId="0" applyNumberFormat="0">
      <alignment horizontal="right"/>
    </xf>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178" fontId="7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74" fillId="0" borderId="0">
      <alignment vertical="center"/>
    </xf>
    <xf numFmtId="0" fontId="87" fillId="0" borderId="0"/>
    <xf numFmtId="0" fontId="44" fillId="0" borderId="0"/>
    <xf numFmtId="0" fontId="3" fillId="0" borderId="0"/>
    <xf numFmtId="0" fontId="3" fillId="0" borderId="0"/>
    <xf numFmtId="0" fontId="3" fillId="0" borderId="0"/>
    <xf numFmtId="0" fontId="44" fillId="0" borderId="0"/>
    <xf numFmtId="0" fontId="44" fillId="0" borderId="0"/>
    <xf numFmtId="0" fontId="3" fillId="0" borderId="0"/>
    <xf numFmtId="0" fontId="3" fillId="0" borderId="0"/>
    <xf numFmtId="0" fontId="44" fillId="0" borderId="0"/>
    <xf numFmtId="0" fontId="44" fillId="0" borderId="0"/>
    <xf numFmtId="0" fontId="44" fillId="0" borderId="0"/>
    <xf numFmtId="0" fontId="44" fillId="0" borderId="0"/>
    <xf numFmtId="0" fontId="75" fillId="0" borderId="0"/>
    <xf numFmtId="0" fontId="3" fillId="0" borderId="0"/>
    <xf numFmtId="0" fontId="3" fillId="0" borderId="0"/>
    <xf numFmtId="0" fontId="44" fillId="0" borderId="0"/>
    <xf numFmtId="0" fontId="44" fillId="0" borderId="0"/>
    <xf numFmtId="0" fontId="44" fillId="0" borderId="0"/>
    <xf numFmtId="0" fontId="44" fillId="0" borderId="0"/>
    <xf numFmtId="0" fontId="44" fillId="0" borderId="0"/>
    <xf numFmtId="0" fontId="44" fillId="0" borderId="0"/>
    <xf numFmtId="0" fontId="3" fillId="0" borderId="0"/>
    <xf numFmtId="0" fontId="3" fillId="0" borderId="0"/>
    <xf numFmtId="0" fontId="3" fillId="0" borderId="0"/>
    <xf numFmtId="0" fontId="3" fillId="0" borderId="0"/>
    <xf numFmtId="0" fontId="3" fillId="0" borderId="0"/>
    <xf numFmtId="178"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1" fillId="0" borderId="0"/>
    <xf numFmtId="0" fontId="1" fillId="0" borderId="0"/>
    <xf numFmtId="0" fontId="3" fillId="0" borderId="0"/>
    <xf numFmtId="0" fontId="59" fillId="0" borderId="0"/>
    <xf numFmtId="0" fontId="3"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59" fillId="0" borderId="0"/>
    <xf numFmtId="0" fontId="44" fillId="0" borderId="0"/>
    <xf numFmtId="0" fontId="5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9" fillId="0" borderId="0"/>
    <xf numFmtId="0" fontId="59" fillId="0" borderId="0"/>
    <xf numFmtId="0" fontId="59" fillId="0" borderId="0"/>
    <xf numFmtId="0" fontId="59" fillId="0" borderId="0"/>
    <xf numFmtId="0" fontId="59"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41" fillId="0" borderId="0"/>
    <xf numFmtId="0" fontId="1" fillId="0" borderId="0"/>
    <xf numFmtId="0" fontId="1" fillId="0" borderId="0"/>
    <xf numFmtId="0" fontId="44" fillId="0" borderId="0"/>
    <xf numFmtId="0" fontId="59" fillId="0" borderId="0"/>
    <xf numFmtId="0" fontId="59" fillId="0" borderId="0"/>
    <xf numFmtId="0" fontId="59" fillId="0" borderId="0"/>
    <xf numFmtId="178"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1" fillId="0" borderId="0"/>
    <xf numFmtId="0" fontId="1" fillId="0" borderId="0"/>
    <xf numFmtId="0" fontId="1" fillId="0" borderId="0"/>
    <xf numFmtId="0" fontId="1" fillId="0" borderId="0"/>
    <xf numFmtId="0" fontId="1" fillId="0" borderId="0"/>
    <xf numFmtId="0" fontId="3" fillId="0" borderId="0"/>
    <xf numFmtId="0" fontId="59" fillId="0" borderId="0"/>
    <xf numFmtId="194" fontId="5"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1" fillId="0" borderId="0"/>
    <xf numFmtId="0" fontId="1" fillId="0" borderId="0"/>
    <xf numFmtId="0" fontId="1" fillId="0" borderId="0"/>
    <xf numFmtId="0" fontId="1" fillId="0" borderId="0"/>
    <xf numFmtId="0" fontId="1" fillId="0" borderId="0"/>
    <xf numFmtId="0" fontId="1" fillId="0" borderId="0"/>
    <xf numFmtId="194" fontId="5" fillId="0" borderId="0"/>
    <xf numFmtId="0" fontId="1" fillId="0" borderId="0"/>
    <xf numFmtId="0" fontId="1" fillId="0" borderId="0"/>
    <xf numFmtId="194" fontId="5" fillId="0" borderId="0"/>
    <xf numFmtId="0" fontId="3" fillId="0" borderId="0"/>
    <xf numFmtId="0" fontId="3" fillId="0" borderId="0"/>
    <xf numFmtId="194" fontId="5"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4" fontId="5"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3" fillId="0" borderId="0"/>
    <xf numFmtId="0" fontId="3" fillId="0" borderId="0"/>
    <xf numFmtId="0" fontId="3" fillId="0" borderId="0"/>
    <xf numFmtId="0" fontId="3" fillId="0" borderId="0"/>
    <xf numFmtId="0" fontId="3" fillId="0" borderId="0"/>
    <xf numFmtId="194" fontId="5" fillId="0" borderId="0"/>
    <xf numFmtId="194" fontId="5"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194" fontId="5"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3" fillId="0" borderId="0"/>
    <xf numFmtId="0" fontId="3" fillId="0" borderId="0"/>
    <xf numFmtId="0" fontId="3" fillId="0" borderId="0"/>
    <xf numFmtId="0" fontId="3" fillId="0" borderId="0"/>
    <xf numFmtId="0" fontId="3" fillId="0" borderId="0"/>
    <xf numFmtId="194" fontId="5" fillId="0" borderId="0"/>
    <xf numFmtId="194" fontId="5"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0" fontId="76" fillId="0" borderId="0"/>
    <xf numFmtId="0" fontId="76"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42"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0" fontId="55" fillId="0" borderId="0"/>
    <xf numFmtId="0" fontId="55" fillId="0" borderId="0"/>
    <xf numFmtId="0" fontId="1" fillId="0" borderId="0"/>
    <xf numFmtId="0" fontId="3" fillId="0" borderId="0"/>
    <xf numFmtId="0" fontId="3" fillId="0" borderId="0"/>
    <xf numFmtId="0" fontId="3"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194" fontId="5" fillId="0" borderId="0"/>
    <xf numFmtId="194" fontId="5" fillId="0" borderId="0"/>
    <xf numFmtId="194" fontId="5" fillId="0" borderId="0"/>
    <xf numFmtId="194" fontId="5" fillId="0" borderId="0"/>
    <xf numFmtId="194" fontId="5" fillId="0" borderId="0"/>
    <xf numFmtId="194" fontId="5" fillId="0" borderId="0"/>
    <xf numFmtId="194" fontId="5" fillId="0" borderId="0"/>
    <xf numFmtId="178" fontId="5" fillId="0" borderId="0"/>
    <xf numFmtId="178" fontId="5"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8" fillId="0" borderId="14"/>
    <xf numFmtId="37" fontId="8" fillId="0" borderId="14"/>
    <xf numFmtId="0" fontId="44" fillId="2" borderId="1"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44" fillId="2" borderId="1"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3" fillId="40" borderId="23" applyNumberFormat="0" applyFon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0" fontId="77" fillId="34" borderId="24" applyNumberFormat="0" applyAlignment="0" applyProtection="0"/>
    <xf numFmtId="14" fontId="48" fillId="0" borderId="0">
      <alignment horizontal="center" wrapText="1"/>
      <protection locked="0"/>
    </xf>
    <xf numFmtId="10" fontId="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8"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0" fontId="90" fillId="0" borderId="0"/>
    <xf numFmtId="0" fontId="91" fillId="0" borderId="0"/>
    <xf numFmtId="195" fontId="88"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195" fontId="79" fillId="0" borderId="0"/>
    <xf numFmtId="4" fontId="55" fillId="0" borderId="13"/>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70" fontId="3" fillId="0" borderId="0" applyFont="0" applyFill="0" applyBorder="0" applyAlignment="0" applyProtection="0"/>
    <xf numFmtId="164" fontId="3" fillId="0" borderId="0" applyFont="0" applyFill="0" applyBorder="0" applyAlignment="0" applyProtection="0"/>
    <xf numFmtId="0" fontId="82" fillId="0" borderId="0">
      <alignment vertical="top"/>
    </xf>
    <xf numFmtId="196" fontId="3" fillId="0" borderId="0" applyFont="0" applyFill="0" applyBorder="0" applyAlignment="0" applyProtection="0"/>
    <xf numFmtId="197" fontId="3" fillId="0" borderId="0" applyFont="0" applyFill="0" applyBorder="0" applyAlignment="0" applyProtection="0"/>
    <xf numFmtId="198" fontId="3" fillId="0" borderId="26" applyFont="0" applyFill="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99" fontId="3" fillId="0" borderId="0" applyFont="0" applyFill="0" applyBorder="0" applyAlignment="0" applyProtection="0"/>
    <xf numFmtId="200" fontId="3" fillId="0" borderId="0" applyFont="0" applyFill="0" applyBorder="0" applyAlignment="0" applyProtection="0"/>
    <xf numFmtId="0" fontId="3" fillId="0" borderId="0">
      <alignment vertical="center"/>
    </xf>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50" fillId="34"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69" fillId="21"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37" fillId="0" borderId="0" applyFont="0" applyFill="0" applyBorder="0" applyAlignment="0" applyProtection="0"/>
    <xf numFmtId="44" fontId="1" fillId="0" borderId="0" applyFont="0" applyFill="0" applyBorder="0" applyAlignment="0" applyProtection="0"/>
    <xf numFmtId="0" fontId="92" fillId="0" borderId="0"/>
    <xf numFmtId="43" fontId="3" fillId="0" borderId="0" applyFont="0" applyFill="0" applyBorder="0" applyAlignment="0" applyProtection="0"/>
    <xf numFmtId="43" fontId="3" fillId="0" borderId="0" applyFont="0" applyFill="0" applyBorder="0" applyAlignment="0" applyProtection="0"/>
    <xf numFmtId="0" fontId="92" fillId="0" borderId="0"/>
    <xf numFmtId="0" fontId="92" fillId="0" borderId="0"/>
    <xf numFmtId="43" fontId="3" fillId="0" borderId="0" applyFont="0" applyFill="0" applyBorder="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10" fontId="63" fillId="37" borderId="27" applyNumberFormat="0" applyBorder="0" applyAlignment="0" applyProtection="0"/>
    <xf numFmtId="0" fontId="50" fillId="34" borderId="29" applyNumberFormat="0" applyAlignment="0" applyProtection="0"/>
    <xf numFmtId="0" fontId="69" fillId="21" borderId="29" applyNumberFormat="0" applyAlignment="0" applyProtection="0"/>
    <xf numFmtId="0" fontId="3" fillId="40" borderId="30" applyNumberFormat="0" applyFont="0" applyAlignment="0" applyProtection="0"/>
    <xf numFmtId="0" fontId="81" fillId="0" borderId="32" applyNumberFormat="0" applyFill="0" applyAlignment="0" applyProtection="0"/>
    <xf numFmtId="0" fontId="77" fillId="34" borderId="31"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92" fillId="0" borderId="0"/>
    <xf numFmtId="0" fontId="3" fillId="40" borderId="30" applyNumberFormat="0" applyFont="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3" fillId="40" borderId="30" applyNumberFormat="0" applyFont="0" applyAlignment="0" applyProtection="0"/>
    <xf numFmtId="0" fontId="50" fillId="34" borderId="29" applyNumberFormat="0" applyAlignment="0" applyProtection="0"/>
    <xf numFmtId="0" fontId="3" fillId="40" borderId="30" applyNumberFormat="0" applyFont="0" applyAlignment="0" applyProtection="0"/>
    <xf numFmtId="0" fontId="3" fillId="40" borderId="30" applyNumberFormat="0" applyFont="0" applyAlignment="0" applyProtection="0"/>
    <xf numFmtId="0" fontId="81" fillId="0" borderId="32" applyNumberFormat="0" applyFill="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77" fillId="34" borderId="31"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77" fillId="34" borderId="31" applyNumberFormat="0" applyAlignment="0" applyProtection="0"/>
    <xf numFmtId="0" fontId="81" fillId="0" borderId="32" applyNumberFormat="0" applyFill="0" applyAlignment="0" applyProtection="0"/>
    <xf numFmtId="43" fontId="3" fillId="0" borderId="0" applyFont="0" applyFill="0" applyBorder="0" applyAlignment="0" applyProtection="0"/>
    <xf numFmtId="0" fontId="50" fillId="34" borderId="29" applyNumberFormat="0" applyAlignment="0" applyProtection="0"/>
    <xf numFmtId="37" fontId="8" fillId="0" borderId="28"/>
    <xf numFmtId="0" fontId="50" fillId="34" borderId="29" applyNumberFormat="0" applyAlignment="0" applyProtection="0"/>
    <xf numFmtId="0" fontId="50" fillId="34" borderId="29" applyNumberFormat="0" applyAlignment="0" applyProtection="0"/>
    <xf numFmtId="0" fontId="3" fillId="40" borderId="30" applyNumberFormat="0" applyFont="0" applyAlignment="0" applyProtection="0"/>
    <xf numFmtId="0" fontId="77" fillId="34" borderId="31" applyNumberFormat="0" applyAlignment="0" applyProtection="0"/>
    <xf numFmtId="0" fontId="92" fillId="0" borderId="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69" fillId="21" borderId="29" applyNumberFormat="0" applyAlignment="0" applyProtection="0"/>
    <xf numFmtId="43" fontId="3" fillId="0" borderId="0" applyFont="0" applyFill="0" applyBorder="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3" fillId="40" borderId="30" applyNumberFormat="0" applyFont="0" applyAlignment="0" applyProtection="0"/>
    <xf numFmtId="0" fontId="81" fillId="0" borderId="32" applyNumberFormat="0" applyFill="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92" fillId="0" borderId="0"/>
    <xf numFmtId="0" fontId="50" fillId="34" borderId="29" applyNumberFormat="0" applyAlignment="0" applyProtection="0"/>
    <xf numFmtId="10" fontId="63" fillId="37" borderId="27" applyNumberFormat="0" applyBorder="0" applyAlignment="0" applyProtection="0"/>
    <xf numFmtId="0" fontId="50" fillId="34" borderId="29" applyNumberFormat="0" applyAlignment="0" applyProtection="0"/>
    <xf numFmtId="0" fontId="77" fillId="34" borderId="31" applyNumberFormat="0" applyAlignment="0" applyProtection="0"/>
    <xf numFmtId="0" fontId="50" fillId="34" borderId="29" applyNumberFormat="0" applyAlignment="0" applyProtection="0"/>
    <xf numFmtId="0" fontId="3" fillId="40" borderId="30" applyNumberFormat="0" applyFon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10" fontId="63" fillId="37" borderId="27" applyNumberFormat="0" applyBorder="0" applyAlignment="0" applyProtection="0"/>
    <xf numFmtId="0" fontId="3" fillId="40" borderId="30" applyNumberFormat="0" applyFont="0" applyAlignment="0" applyProtection="0"/>
    <xf numFmtId="0" fontId="50" fillId="34" borderId="29" applyNumberFormat="0" applyAlignment="0" applyProtection="0"/>
    <xf numFmtId="0" fontId="50" fillId="34" borderId="29" applyNumberFormat="0" applyAlignment="0" applyProtection="0"/>
    <xf numFmtId="0" fontId="81" fillId="0" borderId="32" applyNumberFormat="0" applyFill="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43" fontId="3" fillId="0" borderId="0" applyFont="0" applyFill="0" applyBorder="0" applyAlignment="0" applyProtection="0"/>
    <xf numFmtId="0" fontId="50" fillId="34" borderId="29" applyNumberFormat="0" applyAlignment="0" applyProtection="0"/>
    <xf numFmtId="0" fontId="77" fillId="34" borderId="31"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92" fillId="0" borderId="0"/>
    <xf numFmtId="43" fontId="3" fillId="0" borderId="0" applyFont="0" applyFill="0" applyBorder="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37" fontId="8" fillId="0" borderId="28"/>
    <xf numFmtId="0" fontId="77" fillId="34" borderId="31" applyNumberFormat="0" applyAlignment="0" applyProtection="0"/>
    <xf numFmtId="0" fontId="77" fillId="34" borderId="31" applyNumberFormat="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10" fontId="63" fillId="37" borderId="27" applyNumberFormat="0" applyBorder="0" applyAlignment="0" applyProtection="0"/>
    <xf numFmtId="10" fontId="63" fillId="37" borderId="27" applyNumberFormat="0" applyBorder="0" applyAlignment="0" applyProtection="0"/>
    <xf numFmtId="0" fontId="3" fillId="40" borderId="30" applyNumberFormat="0" applyFont="0" applyAlignment="0" applyProtection="0"/>
    <xf numFmtId="0" fontId="77" fillId="34" borderId="31" applyNumberFormat="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3" fillId="40" borderId="30" applyNumberFormat="0" applyFon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77" fillId="34" borderId="31" applyNumberFormat="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77" fillId="34" borderId="31" applyNumberFormat="0" applyAlignment="0" applyProtection="0"/>
    <xf numFmtId="0" fontId="50" fillId="34" borderId="29" applyNumberFormat="0" applyAlignment="0" applyProtection="0"/>
    <xf numFmtId="0" fontId="3" fillId="40" borderId="30" applyNumberFormat="0" applyFont="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77" fillId="34" borderId="31" applyNumberFormat="0" applyAlignment="0" applyProtection="0"/>
    <xf numFmtId="0" fontId="92" fillId="0" borderId="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10" fontId="63" fillId="37" borderId="27" applyNumberFormat="0" applyBorder="0" applyAlignment="0" applyProtection="0"/>
    <xf numFmtId="0" fontId="69" fillId="21" borderId="29" applyNumberFormat="0" applyAlignment="0" applyProtection="0"/>
    <xf numFmtId="0" fontId="50" fillId="34" borderId="29" applyNumberFormat="0" applyAlignment="0" applyProtection="0"/>
    <xf numFmtId="0" fontId="92" fillId="0" borderId="0"/>
    <xf numFmtId="0" fontId="3" fillId="40" borderId="30" applyNumberFormat="0" applyFont="0" applyAlignment="0" applyProtection="0"/>
    <xf numFmtId="0" fontId="3" fillId="40" borderId="30" applyNumberFormat="0" applyFont="0" applyAlignment="0" applyProtection="0"/>
    <xf numFmtId="0" fontId="81" fillId="0" borderId="32" applyNumberFormat="0" applyFill="0" applyAlignment="0" applyProtection="0"/>
    <xf numFmtId="0" fontId="81" fillId="0" borderId="32" applyNumberFormat="0" applyFill="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50" fillId="34" borderId="29" applyNumberFormat="0" applyAlignment="0" applyProtection="0"/>
    <xf numFmtId="10" fontId="63" fillId="37" borderId="27" applyNumberFormat="0" applyBorder="0" applyAlignment="0" applyProtection="0"/>
    <xf numFmtId="0" fontId="69" fillId="21" borderId="29" applyNumberFormat="0" applyAlignment="0" applyProtection="0"/>
    <xf numFmtId="0" fontId="77" fillId="34" borderId="31" applyNumberFormat="0" applyAlignment="0" applyProtection="0"/>
    <xf numFmtId="0" fontId="69" fillId="21" borderId="29" applyNumberFormat="0" applyAlignment="0" applyProtection="0"/>
    <xf numFmtId="43" fontId="3" fillId="0" borderId="0" applyFont="0" applyFill="0" applyBorder="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3" fillId="40" borderId="30" applyNumberFormat="0" applyFont="0" applyAlignment="0" applyProtection="0"/>
    <xf numFmtId="0" fontId="3" fillId="40" borderId="30" applyNumberFormat="0" applyFont="0" applyAlignment="0" applyProtection="0"/>
    <xf numFmtId="0" fontId="3" fillId="40" borderId="30" applyNumberFormat="0" applyFont="0" applyAlignment="0" applyProtection="0"/>
    <xf numFmtId="0" fontId="77" fillId="34" borderId="31" applyNumberFormat="0" applyAlignment="0" applyProtection="0"/>
    <xf numFmtId="0" fontId="77" fillId="34" borderId="31" applyNumberFormat="0" applyAlignment="0" applyProtection="0"/>
    <xf numFmtId="0" fontId="77" fillId="34" borderId="31" applyNumberFormat="0" applyAlignment="0" applyProtection="0"/>
    <xf numFmtId="0" fontId="81" fillId="0" borderId="32" applyNumberFormat="0" applyFill="0" applyAlignment="0" applyProtection="0"/>
    <xf numFmtId="0" fontId="81" fillId="0" borderId="32" applyNumberFormat="0" applyFill="0" applyAlignment="0" applyProtection="0"/>
    <xf numFmtId="0" fontId="81" fillId="0" borderId="32" applyNumberFormat="0" applyFill="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69" fillId="21" borderId="29" applyNumberFormat="0" applyAlignment="0" applyProtection="0"/>
    <xf numFmtId="0" fontId="69" fillId="21" borderId="29" applyNumberFormat="0" applyAlignment="0" applyProtection="0"/>
    <xf numFmtId="0" fontId="69" fillId="21" borderId="29" applyNumberFormat="0" applyAlignment="0" applyProtection="0"/>
    <xf numFmtId="0" fontId="50" fillId="34" borderId="29" applyNumberFormat="0" applyAlignment="0" applyProtection="0"/>
    <xf numFmtId="0" fontId="50" fillId="34" borderId="29" applyNumberFormat="0" applyAlignment="0" applyProtection="0"/>
    <xf numFmtId="0" fontId="50" fillId="34" borderId="29" applyNumberFormat="0" applyAlignment="0" applyProtection="0"/>
    <xf numFmtId="0" fontId="3" fillId="40" borderId="30" applyNumberFormat="0" applyFont="0" applyAlignment="0" applyProtection="0"/>
    <xf numFmtId="0" fontId="50" fillId="34" borderId="29" applyNumberFormat="0" applyAlignment="0" applyProtection="0"/>
    <xf numFmtId="0" fontId="50" fillId="34" borderId="29" applyNumberFormat="0" applyAlignment="0" applyProtection="0"/>
    <xf numFmtId="0" fontId="77" fillId="34" borderId="31" applyNumberFormat="0" applyAlignment="0" applyProtection="0"/>
    <xf numFmtId="0" fontId="77" fillId="34" borderId="31" applyNumberFormat="0" applyAlignment="0" applyProtection="0"/>
    <xf numFmtId="0" fontId="50" fillId="34" borderId="29" applyNumberFormat="0" applyAlignment="0" applyProtection="0"/>
    <xf numFmtId="0" fontId="50" fillId="34" borderId="29" applyNumberFormat="0" applyAlignment="0" applyProtection="0"/>
    <xf numFmtId="0" fontId="92" fillId="0" borderId="0"/>
    <xf numFmtId="0" fontId="107" fillId="0" borderId="0"/>
    <xf numFmtId="0" fontId="10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0" fillId="34" borderId="57" applyNumberFormat="0" applyAlignment="0" applyProtection="0"/>
    <xf numFmtId="0" fontId="69" fillId="21" borderId="51" applyNumberFormat="0" applyAlignment="0" applyProtection="0"/>
    <xf numFmtId="0" fontId="69" fillId="21" borderId="51" applyNumberFormat="0" applyAlignment="0" applyProtection="0"/>
    <xf numFmtId="0" fontId="64" fillId="0" borderId="49">
      <alignment horizontal="left" vertical="center"/>
    </xf>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64" fillId="0" borderId="49">
      <alignment horizontal="left" vertical="center"/>
    </xf>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201" fontId="107" fillId="0" borderId="0" applyFont="0" applyFill="0" applyBorder="0" applyAlignment="0" applyProtection="0">
      <alignment vertical="center"/>
    </xf>
    <xf numFmtId="0" fontId="3" fillId="40" borderId="52" applyNumberFormat="0" applyFont="0" applyAlignment="0" applyProtection="0"/>
    <xf numFmtId="0" fontId="3" fillId="40" borderId="52" applyNumberFormat="0" applyFon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10" fontId="63" fillId="37" borderId="48" applyNumberFormat="0" applyBorder="0" applyAlignment="0" applyProtection="0"/>
    <xf numFmtId="10" fontId="63" fillId="37" borderId="48" applyNumberFormat="0" applyBorder="0" applyAlignment="0" applyProtection="0"/>
    <xf numFmtId="10" fontId="63" fillId="37" borderId="48" applyNumberFormat="0" applyBorder="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107" fillId="0" borderId="0">
      <alignment vertical="center"/>
    </xf>
    <xf numFmtId="0" fontId="3" fillId="40" borderId="52" applyNumberFormat="0" applyFont="0" applyAlignment="0" applyProtection="0"/>
    <xf numFmtId="0" fontId="69" fillId="21" borderId="51" applyNumberFormat="0" applyAlignment="0" applyProtection="0"/>
    <xf numFmtId="10" fontId="63" fillId="37" borderId="48" applyNumberFormat="0" applyBorder="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3" fillId="40" borderId="52" applyNumberFormat="0" applyFon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10" fontId="63" fillId="37" borderId="48" applyNumberFormat="0" applyBorder="0" applyAlignment="0" applyProtection="0"/>
    <xf numFmtId="10" fontId="63" fillId="37" borderId="48" applyNumberFormat="0" applyBorder="0" applyAlignment="0" applyProtection="0"/>
    <xf numFmtId="10" fontId="63" fillId="37" borderId="48" applyNumberFormat="0" applyBorder="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201" fontId="107" fillId="0" borderId="0" applyFont="0" applyFill="0" applyBorder="0" applyAlignment="0" applyProtection="0">
      <alignment vertical="center"/>
    </xf>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81" fillId="0" borderId="60" applyNumberFormat="0" applyFill="0" applyAlignment="0" applyProtection="0"/>
    <xf numFmtId="0" fontId="3" fillId="40" borderId="58" applyNumberFormat="0" applyFont="0" applyAlignment="0" applyProtection="0"/>
    <xf numFmtId="0" fontId="69" fillId="21" borderId="57" applyNumberFormat="0" applyAlignment="0" applyProtection="0"/>
    <xf numFmtId="0" fontId="50" fillId="34" borderId="57" applyNumberFormat="0" applyAlignment="0" applyProtection="0"/>
    <xf numFmtId="10" fontId="63" fillId="37" borderId="55" applyNumberFormat="0" applyBorder="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69" fillId="21"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50" fillId="34" borderId="51" applyNumberFormat="0" applyAlignment="0" applyProtection="0"/>
    <xf numFmtId="0" fontId="107" fillId="0" borderId="0">
      <alignment vertical="center"/>
    </xf>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107" fillId="0" borderId="0">
      <alignment vertical="center"/>
    </xf>
    <xf numFmtId="201" fontId="107" fillId="0" borderId="0" applyFont="0" applyFill="0" applyBorder="0" applyAlignment="0" applyProtection="0">
      <alignment vertical="center"/>
    </xf>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77" fillId="34" borderId="53" applyNumberForma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0" fontId="3" fillId="40" borderId="52" applyNumberFormat="0" applyFont="0" applyAlignment="0" applyProtection="0"/>
    <xf numFmtId="37" fontId="8" fillId="0" borderId="50"/>
    <xf numFmtId="0" fontId="64" fillId="0" borderId="37">
      <alignment horizontal="left" vertical="center"/>
    </xf>
    <xf numFmtId="0" fontId="64" fillId="0" borderId="37">
      <alignment horizontal="left" vertical="center"/>
    </xf>
    <xf numFmtId="10" fontId="63" fillId="37" borderId="41" applyNumberFormat="0" applyBorder="0" applyAlignment="0" applyProtection="0"/>
    <xf numFmtId="10" fontId="63" fillId="37" borderId="41" applyNumberFormat="0" applyBorder="0" applyAlignment="0" applyProtection="0"/>
    <xf numFmtId="10" fontId="63" fillId="37" borderId="41" applyNumberFormat="0" applyBorder="0" applyAlignment="0" applyProtection="0"/>
    <xf numFmtId="10" fontId="63" fillId="37" borderId="41" applyNumberFormat="0" applyBorder="0" applyAlignment="0" applyProtection="0"/>
    <xf numFmtId="10" fontId="63" fillId="37" borderId="41" applyNumberFormat="0" applyBorder="0" applyAlignment="0" applyProtection="0"/>
    <xf numFmtId="10" fontId="63" fillId="37" borderId="41" applyNumberFormat="0" applyBorder="0" applyAlignment="0" applyProtection="0"/>
    <xf numFmtId="10" fontId="63" fillId="37" borderId="41" applyNumberFormat="0" applyBorder="0" applyAlignment="0" applyProtection="0"/>
    <xf numFmtId="201" fontId="107" fillId="0" borderId="0" applyFont="0" applyFill="0" applyBorder="0" applyAlignment="0" applyProtection="0">
      <alignment vertical="center"/>
    </xf>
    <xf numFmtId="0" fontId="3" fillId="40" borderId="52" applyNumberFormat="0" applyFont="0" applyAlignment="0" applyProtection="0"/>
    <xf numFmtId="37" fontId="8" fillId="0" borderId="50"/>
    <xf numFmtId="0" fontId="107" fillId="0" borderId="0">
      <alignment vertical="center"/>
    </xf>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10" fontId="63" fillId="37" borderId="42" applyNumberFormat="0" applyBorder="0" applyAlignment="0" applyProtection="0"/>
    <xf numFmtId="0" fontId="50" fillId="34" borderId="44" applyNumberFormat="0" applyAlignment="0" applyProtection="0"/>
    <xf numFmtId="0" fontId="69" fillId="21" borderId="44" applyNumberFormat="0" applyAlignment="0" applyProtection="0"/>
    <xf numFmtId="0" fontId="3" fillId="40" borderId="45" applyNumberFormat="0" applyFont="0" applyAlignment="0" applyProtection="0"/>
    <xf numFmtId="0" fontId="81" fillId="0" borderId="47" applyNumberFormat="0" applyFill="0" applyAlignment="0" applyProtection="0"/>
    <xf numFmtId="0" fontId="77" fillId="34" borderId="46"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3" fillId="40" borderId="45" applyNumberFormat="0" applyFont="0" applyAlignment="0" applyProtection="0"/>
    <xf numFmtId="0" fontId="50" fillId="34" borderId="44" applyNumberFormat="0" applyAlignment="0" applyProtection="0"/>
    <xf numFmtId="0" fontId="3" fillId="40" borderId="45" applyNumberFormat="0" applyFont="0" applyAlignment="0" applyProtection="0"/>
    <xf numFmtId="0" fontId="3" fillId="40" borderId="45" applyNumberFormat="0" applyFont="0" applyAlignment="0" applyProtection="0"/>
    <xf numFmtId="0" fontId="81" fillId="0" borderId="47" applyNumberFormat="0" applyFill="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77" fillId="34" borderId="46"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77" fillId="34" borderId="46" applyNumberFormat="0" applyAlignment="0" applyProtection="0"/>
    <xf numFmtId="0" fontId="81" fillId="0" borderId="47" applyNumberFormat="0" applyFill="0" applyAlignment="0" applyProtection="0"/>
    <xf numFmtId="0" fontId="50" fillId="34" borderId="44" applyNumberFormat="0" applyAlignment="0" applyProtection="0"/>
    <xf numFmtId="37" fontId="8" fillId="0" borderId="43"/>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77" fillId="34" borderId="46"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81" fillId="0" borderId="47" applyNumberFormat="0" applyFill="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10" fontId="63" fillId="37" borderId="42" applyNumberFormat="0" applyBorder="0" applyAlignment="0" applyProtection="0"/>
    <xf numFmtId="0" fontId="50" fillId="34" borderId="44" applyNumberFormat="0" applyAlignment="0" applyProtection="0"/>
    <xf numFmtId="0" fontId="77" fillId="34" borderId="46" applyNumberFormat="0" applyAlignment="0" applyProtection="0"/>
    <xf numFmtId="0" fontId="50" fillId="34" borderId="44" applyNumberFormat="0" applyAlignment="0" applyProtection="0"/>
    <xf numFmtId="0" fontId="3" fillId="40" borderId="45" applyNumberFormat="0" applyFon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10" fontId="63" fillId="37" borderId="42" applyNumberFormat="0" applyBorder="0" applyAlignment="0" applyProtection="0"/>
    <xf numFmtId="0" fontId="3" fillId="40" borderId="45" applyNumberFormat="0" applyFont="0" applyAlignment="0" applyProtection="0"/>
    <xf numFmtId="0" fontId="50" fillId="34" borderId="44" applyNumberFormat="0" applyAlignment="0" applyProtection="0"/>
    <xf numFmtId="0" fontId="50" fillId="34" borderId="44" applyNumberFormat="0" applyAlignment="0" applyProtection="0"/>
    <xf numFmtId="0" fontId="81" fillId="0" borderId="47" applyNumberFormat="0" applyFill="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77" fillId="34" borderId="46"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37" fontId="8" fillId="0" borderId="43"/>
    <xf numFmtId="0" fontId="77" fillId="34" borderId="46" applyNumberFormat="0" applyAlignment="0" applyProtection="0"/>
    <xf numFmtId="0" fontId="77" fillId="34" borderId="46" applyNumberFormat="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10" fontId="63" fillId="37" borderId="42" applyNumberFormat="0" applyBorder="0" applyAlignment="0" applyProtection="0"/>
    <xf numFmtId="10" fontId="63" fillId="37" borderId="42" applyNumberFormat="0" applyBorder="0" applyAlignment="0" applyProtection="0"/>
    <xf numFmtId="0" fontId="3" fillId="40" borderId="45" applyNumberFormat="0" applyFont="0" applyAlignment="0" applyProtection="0"/>
    <xf numFmtId="0" fontId="77" fillId="34" borderId="46" applyNumberFormat="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77" fillId="34" borderId="46" applyNumberFormat="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77" fillId="34" borderId="46" applyNumberFormat="0" applyAlignment="0" applyProtection="0"/>
    <xf numFmtId="0" fontId="50" fillId="34" borderId="44" applyNumberFormat="0" applyAlignment="0" applyProtection="0"/>
    <xf numFmtId="0" fontId="3" fillId="40" borderId="45" applyNumberFormat="0" applyFont="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77" fillId="34" borderId="46"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10" fontId="63" fillId="37" borderId="42" applyNumberFormat="0" applyBorder="0" applyAlignment="0" applyProtection="0"/>
    <xf numFmtId="0" fontId="69" fillId="21"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3" fillId="40" borderId="45" applyNumberFormat="0" applyFont="0" applyAlignment="0" applyProtection="0"/>
    <xf numFmtId="0" fontId="81" fillId="0" borderId="47" applyNumberFormat="0" applyFill="0" applyAlignment="0" applyProtection="0"/>
    <xf numFmtId="0" fontId="81" fillId="0" borderId="47" applyNumberFormat="0" applyFill="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50" fillId="34" borderId="44" applyNumberFormat="0" applyAlignment="0" applyProtection="0"/>
    <xf numFmtId="10" fontId="63" fillId="37" borderId="42" applyNumberFormat="0" applyBorder="0" applyAlignment="0" applyProtection="0"/>
    <xf numFmtId="0" fontId="69" fillId="21" borderId="44" applyNumberFormat="0" applyAlignment="0" applyProtection="0"/>
    <xf numFmtId="0" fontId="77" fillId="34" borderId="46"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3" fillId="40" borderId="45" applyNumberFormat="0" applyFont="0" applyAlignment="0" applyProtection="0"/>
    <xf numFmtId="0" fontId="3" fillId="40" borderId="45" applyNumberFormat="0" applyFont="0" applyAlignment="0" applyProtection="0"/>
    <xf numFmtId="0" fontId="77" fillId="34" borderId="46" applyNumberFormat="0" applyAlignment="0" applyProtection="0"/>
    <xf numFmtId="0" fontId="77" fillId="34" borderId="46" applyNumberFormat="0" applyAlignment="0" applyProtection="0"/>
    <xf numFmtId="0" fontId="77" fillId="34" borderId="46" applyNumberFormat="0" applyAlignment="0" applyProtection="0"/>
    <xf numFmtId="0" fontId="81" fillId="0" borderId="47" applyNumberFormat="0" applyFill="0" applyAlignment="0" applyProtection="0"/>
    <xf numFmtId="0" fontId="81" fillId="0" borderId="47" applyNumberFormat="0" applyFill="0" applyAlignment="0" applyProtection="0"/>
    <xf numFmtId="0" fontId="81" fillId="0" borderId="47" applyNumberFormat="0" applyFill="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69" fillId="21" borderId="44" applyNumberFormat="0" applyAlignment="0" applyProtection="0"/>
    <xf numFmtId="0" fontId="69" fillId="21" borderId="44" applyNumberFormat="0" applyAlignment="0" applyProtection="0"/>
    <xf numFmtId="0" fontId="69" fillId="21" borderId="44" applyNumberFormat="0" applyAlignment="0" applyProtection="0"/>
    <xf numFmtId="0" fontId="50" fillId="34" borderId="44" applyNumberFormat="0" applyAlignment="0" applyProtection="0"/>
    <xf numFmtId="0" fontId="50" fillId="34" borderId="44" applyNumberFormat="0" applyAlignment="0" applyProtection="0"/>
    <xf numFmtId="0" fontId="50" fillId="34" borderId="44" applyNumberFormat="0" applyAlignment="0" applyProtection="0"/>
    <xf numFmtId="0" fontId="3" fillId="40" borderId="45" applyNumberFormat="0" applyFont="0" applyAlignment="0" applyProtection="0"/>
    <xf numFmtId="0" fontId="50" fillId="34" borderId="44" applyNumberFormat="0" applyAlignment="0" applyProtection="0"/>
    <xf numFmtId="0" fontId="50" fillId="34" borderId="44" applyNumberFormat="0" applyAlignment="0" applyProtection="0"/>
    <xf numFmtId="0" fontId="77" fillId="34" borderId="46" applyNumberFormat="0" applyAlignment="0" applyProtection="0"/>
    <xf numFmtId="0" fontId="77" fillId="34" borderId="46" applyNumberFormat="0" applyAlignment="0" applyProtection="0"/>
    <xf numFmtId="0" fontId="50" fillId="34" borderId="44" applyNumberFormat="0" applyAlignment="0" applyProtection="0"/>
    <xf numFmtId="0" fontId="50" fillId="34" borderId="44" applyNumberFormat="0" applyAlignment="0" applyProtection="0"/>
    <xf numFmtId="0" fontId="107" fillId="0" borderId="0">
      <alignment vertical="center"/>
    </xf>
    <xf numFmtId="201" fontId="107" fillId="0" borderId="0" applyFont="0" applyFill="0" applyBorder="0" applyAlignment="0" applyProtection="0">
      <alignment vertical="center"/>
    </xf>
    <xf numFmtId="0" fontId="108" fillId="47" borderId="0" applyNumberFormat="0" applyBorder="0" applyAlignment="0" applyProtection="0">
      <alignment vertical="center"/>
    </xf>
    <xf numFmtId="0" fontId="109" fillId="0" borderId="0"/>
    <xf numFmtId="0" fontId="109" fillId="0" borderId="0"/>
    <xf numFmtId="0" fontId="107" fillId="0" borderId="0">
      <alignment vertical="center"/>
    </xf>
    <xf numFmtId="201" fontId="107" fillId="0" borderId="0" applyFont="0" applyFill="0" applyBorder="0" applyAlignment="0" applyProtection="0">
      <alignment vertical="center"/>
    </xf>
    <xf numFmtId="0" fontId="107" fillId="0" borderId="0">
      <alignment vertical="center"/>
    </xf>
    <xf numFmtId="201" fontId="107" fillId="0" borderId="0" applyFont="0" applyFill="0" applyBorder="0" applyAlignment="0" applyProtection="0">
      <alignment vertical="center"/>
    </xf>
    <xf numFmtId="0" fontId="107" fillId="0" borderId="0">
      <alignment vertical="center"/>
    </xf>
    <xf numFmtId="201" fontId="107" fillId="0" borderId="0" applyFont="0" applyFill="0" applyBorder="0" applyAlignment="0" applyProtection="0">
      <alignment vertical="center"/>
    </xf>
    <xf numFmtId="0" fontId="107" fillId="0" borderId="0">
      <alignment vertical="center"/>
    </xf>
    <xf numFmtId="201" fontId="107" fillId="0" borderId="0" applyFont="0" applyFill="0" applyBorder="0" applyAlignment="0" applyProtection="0">
      <alignment vertical="center"/>
    </xf>
    <xf numFmtId="0" fontId="107" fillId="0" borderId="0">
      <alignment vertical="center"/>
    </xf>
    <xf numFmtId="201" fontId="107" fillId="0" borderId="0" applyFont="0" applyFill="0" applyBorder="0" applyAlignment="0" applyProtection="0">
      <alignment vertical="center"/>
    </xf>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3" fillId="40" borderId="58" applyNumberFormat="0" applyFont="0" applyAlignment="0" applyProtection="0"/>
    <xf numFmtId="0" fontId="50" fillId="34" borderId="57" applyNumberFormat="0" applyAlignment="0" applyProtection="0"/>
    <xf numFmtId="0" fontId="3" fillId="40" borderId="58" applyNumberFormat="0" applyFont="0" applyAlignment="0" applyProtection="0"/>
    <xf numFmtId="0" fontId="3" fillId="40" borderId="58" applyNumberFormat="0" applyFont="0" applyAlignment="0" applyProtection="0"/>
    <xf numFmtId="0" fontId="81" fillId="0" borderId="60" applyNumberFormat="0" applyFill="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77" fillId="34" borderId="59"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81" fillId="0" borderId="60" applyNumberFormat="0" applyFill="0" applyAlignment="0" applyProtection="0"/>
    <xf numFmtId="0" fontId="50" fillId="34" borderId="57" applyNumberFormat="0" applyAlignment="0" applyProtection="0"/>
    <xf numFmtId="37" fontId="8" fillId="0" borderId="56"/>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77" fillId="34" borderId="59"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81" fillId="0" borderId="60" applyNumberFormat="0" applyFill="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10" fontId="63" fillId="37" borderId="55" applyNumberFormat="0" applyBorder="0" applyAlignment="0" applyProtection="0"/>
    <xf numFmtId="0" fontId="50" fillId="34" borderId="57" applyNumberFormat="0" applyAlignment="0" applyProtection="0"/>
    <xf numFmtId="0" fontId="77" fillId="34" borderId="59" applyNumberFormat="0" applyAlignment="0" applyProtection="0"/>
    <xf numFmtId="0" fontId="50" fillId="34" borderId="57" applyNumberFormat="0" applyAlignment="0" applyProtection="0"/>
    <xf numFmtId="0" fontId="3" fillId="40" borderId="58" applyNumberFormat="0" applyFon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10" fontId="63" fillId="37" borderId="55" applyNumberFormat="0" applyBorder="0" applyAlignment="0" applyProtection="0"/>
    <xf numFmtId="0" fontId="3" fillId="40" borderId="58" applyNumberFormat="0" applyFont="0" applyAlignment="0" applyProtection="0"/>
    <xf numFmtId="0" fontId="50" fillId="34" borderId="57" applyNumberFormat="0" applyAlignment="0" applyProtection="0"/>
    <xf numFmtId="0" fontId="50" fillId="34" borderId="57" applyNumberFormat="0" applyAlignment="0" applyProtection="0"/>
    <xf numFmtId="0" fontId="81" fillId="0" borderId="60" applyNumberFormat="0" applyFill="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37" fontId="8" fillId="0" borderId="56"/>
    <xf numFmtId="0" fontId="77" fillId="34" borderId="59" applyNumberFormat="0" applyAlignment="0" applyProtection="0"/>
    <xf numFmtId="0" fontId="77" fillId="34" borderId="59" applyNumberFormat="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10" fontId="63" fillId="37" borderId="55" applyNumberFormat="0" applyBorder="0" applyAlignment="0" applyProtection="0"/>
    <xf numFmtId="10" fontId="63" fillId="37" borderId="55" applyNumberFormat="0" applyBorder="0" applyAlignment="0" applyProtection="0"/>
    <xf numFmtId="0" fontId="3" fillId="40" borderId="58" applyNumberFormat="0" applyFont="0" applyAlignment="0" applyProtection="0"/>
    <xf numFmtId="0" fontId="77" fillId="34" borderId="59" applyNumberFormat="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77" fillId="34" borderId="59" applyNumberFormat="0" applyAlignment="0" applyProtection="0"/>
    <xf numFmtId="0" fontId="50" fillId="34" borderId="57" applyNumberFormat="0" applyAlignment="0" applyProtection="0"/>
    <xf numFmtId="0" fontId="3" fillId="40" borderId="58" applyNumberFormat="0" applyFont="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10" fontId="63" fillId="37" borderId="55" applyNumberFormat="0" applyBorder="0" applyAlignment="0" applyProtection="0"/>
    <xf numFmtId="0" fontId="69" fillId="21"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3" fillId="40" borderId="58" applyNumberFormat="0" applyFont="0" applyAlignment="0" applyProtection="0"/>
    <xf numFmtId="0" fontId="81" fillId="0" borderId="60" applyNumberFormat="0" applyFill="0" applyAlignment="0" applyProtection="0"/>
    <xf numFmtId="0" fontId="81" fillId="0" borderId="60" applyNumberFormat="0" applyFill="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50" fillId="34" borderId="57" applyNumberFormat="0" applyAlignment="0" applyProtection="0"/>
    <xf numFmtId="10" fontId="63" fillId="37" borderId="55" applyNumberFormat="0" applyBorder="0" applyAlignment="0" applyProtection="0"/>
    <xf numFmtId="0" fontId="69" fillId="21" borderId="57" applyNumberFormat="0" applyAlignment="0" applyProtection="0"/>
    <xf numFmtId="0" fontId="77" fillId="34" borderId="59"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3" fillId="40" borderId="58" applyNumberFormat="0" applyFont="0" applyAlignment="0" applyProtection="0"/>
    <xf numFmtId="0" fontId="3" fillId="40" borderId="58" applyNumberFormat="0" applyFont="0" applyAlignment="0" applyProtection="0"/>
    <xf numFmtId="0" fontId="77" fillId="34" borderId="59" applyNumberFormat="0" applyAlignment="0" applyProtection="0"/>
    <xf numFmtId="0" fontId="77" fillId="34" borderId="59" applyNumberFormat="0" applyAlignment="0" applyProtection="0"/>
    <xf numFmtId="0" fontId="77" fillId="34" borderId="59" applyNumberFormat="0" applyAlignment="0" applyProtection="0"/>
    <xf numFmtId="0" fontId="81" fillId="0" borderId="60" applyNumberFormat="0" applyFill="0" applyAlignment="0" applyProtection="0"/>
    <xf numFmtId="0" fontId="81" fillId="0" borderId="60" applyNumberFormat="0" applyFill="0" applyAlignment="0" applyProtection="0"/>
    <xf numFmtId="0" fontId="81" fillId="0" borderId="60" applyNumberFormat="0" applyFill="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69" fillId="21" borderId="57" applyNumberFormat="0" applyAlignment="0" applyProtection="0"/>
    <xf numFmtId="0" fontId="69" fillId="21" borderId="57" applyNumberFormat="0" applyAlignment="0" applyProtection="0"/>
    <xf numFmtId="0" fontId="69" fillId="21" borderId="57" applyNumberFormat="0" applyAlignment="0" applyProtection="0"/>
    <xf numFmtId="0" fontId="50" fillId="34" borderId="57" applyNumberFormat="0" applyAlignment="0" applyProtection="0"/>
    <xf numFmtId="0" fontId="50" fillId="34" borderId="57" applyNumberFormat="0" applyAlignment="0" applyProtection="0"/>
    <xf numFmtId="0" fontId="50" fillId="34" borderId="57" applyNumberFormat="0" applyAlignment="0" applyProtection="0"/>
    <xf numFmtId="0" fontId="3" fillId="40" borderId="58" applyNumberFormat="0" applyFont="0" applyAlignment="0" applyProtection="0"/>
    <xf numFmtId="0" fontId="50" fillId="34" borderId="57" applyNumberFormat="0" applyAlignment="0" applyProtection="0"/>
    <xf numFmtId="0" fontId="50" fillId="34" borderId="57" applyNumberFormat="0" applyAlignment="0" applyProtection="0"/>
    <xf numFmtId="0" fontId="77" fillId="34" borderId="59" applyNumberFormat="0" applyAlignment="0" applyProtection="0"/>
    <xf numFmtId="0" fontId="77" fillId="34" borderId="59" applyNumberFormat="0" applyAlignment="0" applyProtection="0"/>
    <xf numFmtId="0" fontId="50" fillId="34" borderId="57" applyNumberFormat="0" applyAlignment="0" applyProtection="0"/>
    <xf numFmtId="0" fontId="50" fillId="34" borderId="57" applyNumberFormat="0" applyAlignment="0" applyProtection="0"/>
    <xf numFmtId="0" fontId="64" fillId="0" borderId="63">
      <alignment horizontal="left" vertical="center"/>
    </xf>
    <xf numFmtId="0" fontId="64" fillId="0" borderId="63">
      <alignment horizontal="left" vertical="center"/>
    </xf>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3" fillId="40" borderId="64" applyNumberFormat="0" applyFon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77" fillId="34" borderId="65" applyNumberFormat="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81" fillId="0" borderId="66"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10" fontId="63" fillId="37" borderId="67" applyNumberFormat="0" applyBorder="0" applyAlignment="0" applyProtection="0"/>
    <xf numFmtId="0" fontId="50" fillId="34" borderId="69" applyNumberFormat="0" applyAlignment="0" applyProtection="0"/>
    <xf numFmtId="0" fontId="69" fillId="21" borderId="69" applyNumberFormat="0" applyAlignment="0" applyProtection="0"/>
    <xf numFmtId="0" fontId="3" fillId="40" borderId="70" applyNumberFormat="0" applyFont="0" applyAlignment="0" applyProtection="0"/>
    <xf numFmtId="0" fontId="81" fillId="0" borderId="72" applyNumberFormat="0" applyFill="0" applyAlignment="0" applyProtection="0"/>
    <xf numFmtId="0" fontId="77" fillId="34" borderId="71"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3" fillId="40" borderId="70" applyNumberFormat="0" applyFont="0" applyAlignment="0" applyProtection="0"/>
    <xf numFmtId="0" fontId="50" fillId="34" borderId="69" applyNumberFormat="0" applyAlignment="0" applyProtection="0"/>
    <xf numFmtId="0" fontId="3" fillId="40" borderId="70" applyNumberFormat="0" applyFont="0" applyAlignment="0" applyProtection="0"/>
    <xf numFmtId="0" fontId="3" fillId="40" borderId="70"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77" fillId="34" borderId="71"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77" fillId="34" borderId="71" applyNumberFormat="0" applyAlignment="0" applyProtection="0"/>
    <xf numFmtId="0" fontId="81" fillId="0" borderId="72" applyNumberFormat="0" applyFill="0" applyAlignment="0" applyProtection="0"/>
    <xf numFmtId="0" fontId="50" fillId="34" borderId="69" applyNumberFormat="0" applyAlignment="0" applyProtection="0"/>
    <xf numFmtId="37" fontId="8" fillId="0" borderId="68"/>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77" fillId="34" borderId="71"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10" fontId="63" fillId="37" borderId="67" applyNumberFormat="0" applyBorder="0" applyAlignment="0" applyProtection="0"/>
    <xf numFmtId="0" fontId="50" fillId="34" borderId="69" applyNumberFormat="0" applyAlignment="0" applyProtection="0"/>
    <xf numFmtId="0" fontId="77" fillId="34" borderId="71" applyNumberFormat="0" applyAlignment="0" applyProtection="0"/>
    <xf numFmtId="0" fontId="50" fillId="34" borderId="69" applyNumberFormat="0" applyAlignment="0" applyProtection="0"/>
    <xf numFmtId="0" fontId="3" fillId="40" borderId="70" applyNumberFormat="0" applyFon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10" fontId="63" fillId="37" borderId="67" applyNumberFormat="0" applyBorder="0" applyAlignment="0" applyProtection="0"/>
    <xf numFmtId="0" fontId="3" fillId="40" borderId="70" applyNumberFormat="0" applyFont="0" applyAlignment="0" applyProtection="0"/>
    <xf numFmtId="0" fontId="50" fillId="34" borderId="69" applyNumberFormat="0" applyAlignment="0" applyProtection="0"/>
    <xf numFmtId="0" fontId="50" fillId="34" borderId="69" applyNumberFormat="0" applyAlignment="0" applyProtection="0"/>
    <xf numFmtId="0" fontId="81" fillId="0" borderId="72" applyNumberFormat="0" applyFill="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77" fillId="34" borderId="71"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37" fontId="8" fillId="0" borderId="68"/>
    <xf numFmtId="0" fontId="77" fillId="34" borderId="71" applyNumberFormat="0" applyAlignment="0" applyProtection="0"/>
    <xf numFmtId="0" fontId="77" fillId="34" borderId="71" applyNumberFormat="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10" fontId="63" fillId="37" borderId="67" applyNumberFormat="0" applyBorder="0" applyAlignment="0" applyProtection="0"/>
    <xf numFmtId="10" fontId="63" fillId="37" borderId="67" applyNumberFormat="0" applyBorder="0" applyAlignment="0" applyProtection="0"/>
    <xf numFmtId="0" fontId="3" fillId="40" borderId="70" applyNumberFormat="0" applyFont="0" applyAlignment="0" applyProtection="0"/>
    <xf numFmtId="0" fontId="77" fillId="34" borderId="71" applyNumberFormat="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77" fillId="34" borderId="71" applyNumberFormat="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77" fillId="34" borderId="71" applyNumberFormat="0" applyAlignment="0" applyProtection="0"/>
    <xf numFmtId="0" fontId="50" fillId="34" borderId="69" applyNumberFormat="0" applyAlignment="0" applyProtection="0"/>
    <xf numFmtId="0" fontId="3" fillId="40" borderId="70" applyNumberFormat="0" applyFont="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77" fillId="34" borderId="71"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10" fontId="63" fillId="37" borderId="67" applyNumberFormat="0" applyBorder="0" applyAlignment="0" applyProtection="0"/>
    <xf numFmtId="0" fontId="69" fillId="21"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3" fillId="40" borderId="70"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50" fillId="34" borderId="69" applyNumberFormat="0" applyAlignment="0" applyProtection="0"/>
    <xf numFmtId="10" fontId="63" fillId="37" borderId="67" applyNumberFormat="0" applyBorder="0" applyAlignment="0" applyProtection="0"/>
    <xf numFmtId="0" fontId="69" fillId="21" borderId="69" applyNumberFormat="0" applyAlignment="0" applyProtection="0"/>
    <xf numFmtId="0" fontId="77" fillId="34" borderId="71"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3" fillId="40" borderId="70" applyNumberFormat="0" applyFont="0" applyAlignment="0" applyProtection="0"/>
    <xf numFmtId="0" fontId="3" fillId="40" borderId="70" applyNumberFormat="0" applyFont="0" applyAlignment="0" applyProtection="0"/>
    <xf numFmtId="0" fontId="77" fillId="34" borderId="71" applyNumberFormat="0" applyAlignment="0" applyProtection="0"/>
    <xf numFmtId="0" fontId="77" fillId="34" borderId="71" applyNumberFormat="0" applyAlignment="0" applyProtection="0"/>
    <xf numFmtId="0" fontId="77" fillId="34" borderId="71" applyNumberFormat="0" applyAlignment="0" applyProtection="0"/>
    <xf numFmtId="0" fontId="81" fillId="0" borderId="72" applyNumberFormat="0" applyFill="0" applyAlignment="0" applyProtection="0"/>
    <xf numFmtId="0" fontId="81" fillId="0" borderId="72" applyNumberFormat="0" applyFill="0" applyAlignment="0" applyProtection="0"/>
    <xf numFmtId="0" fontId="81" fillId="0" borderId="72" applyNumberFormat="0" applyFill="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69" fillId="21" borderId="69" applyNumberFormat="0" applyAlignment="0" applyProtection="0"/>
    <xf numFmtId="0" fontId="69" fillId="21" borderId="69" applyNumberFormat="0" applyAlignment="0" applyProtection="0"/>
    <xf numFmtId="0" fontId="69" fillId="21" borderId="69" applyNumberFormat="0" applyAlignment="0" applyProtection="0"/>
    <xf numFmtId="0" fontId="50" fillId="34" borderId="69" applyNumberFormat="0" applyAlignment="0" applyProtection="0"/>
    <xf numFmtId="0" fontId="50" fillId="34" borderId="69" applyNumberFormat="0" applyAlignment="0" applyProtection="0"/>
    <xf numFmtId="0" fontId="50" fillId="34" borderId="69" applyNumberFormat="0" applyAlignment="0" applyProtection="0"/>
    <xf numFmtId="0" fontId="3" fillId="40" borderId="70" applyNumberFormat="0" applyFont="0" applyAlignment="0" applyProtection="0"/>
    <xf numFmtId="0" fontId="50" fillId="34" borderId="69" applyNumberFormat="0" applyAlignment="0" applyProtection="0"/>
    <xf numFmtId="0" fontId="50" fillId="34" borderId="69" applyNumberFormat="0" applyAlignment="0" applyProtection="0"/>
    <xf numFmtId="0" fontId="77" fillId="34" borderId="71" applyNumberFormat="0" applyAlignment="0" applyProtection="0"/>
    <xf numFmtId="0" fontId="77" fillId="34" borderId="71" applyNumberFormat="0" applyAlignment="0" applyProtection="0"/>
    <xf numFmtId="0" fontId="50" fillId="34" borderId="69" applyNumberFormat="0" applyAlignment="0" applyProtection="0"/>
    <xf numFmtId="0" fontId="50" fillId="34" borderId="69" applyNumberFormat="0" applyAlignment="0" applyProtection="0"/>
  </cellStyleXfs>
  <cellXfs count="639">
    <xf numFmtId="0" fontId="0" fillId="0" borderId="0" xfId="0"/>
    <xf numFmtId="0" fontId="0" fillId="0" borderId="0" xfId="0" applyProtection="1">
      <protection locked="0"/>
    </xf>
    <xf numFmtId="0" fontId="9" fillId="0" borderId="0" xfId="31" applyFont="1" applyAlignment="1" applyProtection="1">
      <alignment vertical="center" wrapText="1"/>
      <protection locked="0"/>
    </xf>
    <xf numFmtId="0" fontId="9" fillId="0" borderId="0" xfId="31" applyFont="1" applyAlignment="1" applyProtection="1">
      <alignment vertical="center"/>
      <protection locked="0"/>
    </xf>
    <xf numFmtId="0" fontId="7" fillId="0" borderId="0" xfId="0" applyFont="1" applyProtection="1">
      <protection locked="0"/>
    </xf>
    <xf numFmtId="0" fontId="7" fillId="0" borderId="0" xfId="31" applyFont="1" applyAlignment="1" applyProtection="1">
      <alignment vertical="center" wrapText="1"/>
      <protection locked="0"/>
    </xf>
    <xf numFmtId="0" fontId="7" fillId="0" borderId="0" xfId="31" applyFont="1" applyAlignment="1" applyProtection="1">
      <alignment vertical="center"/>
      <protection locked="0"/>
    </xf>
    <xf numFmtId="0" fontId="10" fillId="10" borderId="2" xfId="0" applyFont="1" applyFill="1" applyBorder="1" applyProtection="1">
      <protection hidden="1"/>
    </xf>
    <xf numFmtId="0" fontId="6" fillId="0" borderId="0" xfId="0" applyFont="1" applyProtection="1">
      <protection locked="0"/>
    </xf>
    <xf numFmtId="0" fontId="13" fillId="7" borderId="2" xfId="3" applyFont="1" applyFill="1" applyBorder="1" applyAlignment="1" applyProtection="1">
      <alignment horizontal="center" vertical="center" wrapText="1"/>
      <protection hidden="1"/>
    </xf>
    <xf numFmtId="3" fontId="14" fillId="7" borderId="2" xfId="22"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6" borderId="2" xfId="0" applyFont="1" applyFill="1" applyBorder="1" applyAlignment="1" applyProtection="1">
      <alignment horizontal="left" vertical="center" wrapText="1"/>
      <protection hidden="1"/>
    </xf>
    <xf numFmtId="0" fontId="3" fillId="6" borderId="2" xfId="0" applyFont="1" applyFill="1" applyBorder="1" applyAlignment="1" applyProtection="1">
      <alignment horizontal="center" vertical="center"/>
      <protection hidden="1"/>
    </xf>
    <xf numFmtId="43" fontId="15" fillId="6" borderId="2" xfId="1" applyFont="1" applyFill="1" applyBorder="1" applyAlignment="1" applyProtection="1">
      <alignment horizontal="right" vertical="center"/>
      <protection locked="0"/>
    </xf>
    <xf numFmtId="43" fontId="3" fillId="6" borderId="2" xfId="1" applyFont="1" applyFill="1" applyBorder="1" applyAlignment="1" applyProtection="1">
      <alignment horizontal="right"/>
      <protection hidden="1"/>
    </xf>
    <xf numFmtId="0" fontId="3" fillId="0" borderId="2" xfId="0" applyFont="1" applyBorder="1" applyAlignment="1">
      <alignment horizontal="center" vertical="center"/>
    </xf>
    <xf numFmtId="0" fontId="14" fillId="8" borderId="2" xfId="0" applyFont="1" applyFill="1" applyBorder="1" applyAlignment="1" applyProtection="1">
      <alignment horizontal="left" vertical="center"/>
      <protection hidden="1"/>
    </xf>
    <xf numFmtId="0" fontId="14" fillId="8" borderId="2" xfId="0" applyFont="1" applyFill="1" applyBorder="1" applyAlignment="1" applyProtection="1">
      <alignment horizontal="left" vertical="center" wrapText="1"/>
      <protection hidden="1"/>
    </xf>
    <xf numFmtId="0" fontId="14" fillId="8" borderId="2" xfId="0" applyFont="1" applyFill="1" applyBorder="1" applyAlignment="1" applyProtection="1">
      <alignment horizontal="center" vertical="center"/>
      <protection hidden="1"/>
    </xf>
    <xf numFmtId="43" fontId="18" fillId="8" borderId="2" xfId="1" applyFont="1" applyFill="1" applyBorder="1" applyAlignment="1" applyProtection="1">
      <alignment horizontal="right" vertical="center"/>
      <protection locked="0"/>
    </xf>
    <xf numFmtId="0" fontId="3" fillId="6" borderId="2" xfId="0" applyFont="1" applyFill="1" applyBorder="1" applyAlignment="1" applyProtection="1">
      <alignment horizontal="center" vertical="center" wrapText="1"/>
      <protection hidden="1"/>
    </xf>
    <xf numFmtId="0" fontId="14" fillId="6" borderId="2" xfId="0" applyFont="1" applyFill="1" applyBorder="1" applyAlignment="1" applyProtection="1">
      <alignment vertical="center"/>
      <protection hidden="1"/>
    </xf>
    <xf numFmtId="0" fontId="14" fillId="6" borderId="2" xfId="0" applyFont="1" applyFill="1" applyBorder="1" applyProtection="1">
      <protection hidden="1"/>
    </xf>
    <xf numFmtId="0" fontId="14" fillId="0" borderId="2" xfId="0" applyFont="1" applyBorder="1" applyAlignment="1">
      <alignment vertical="center"/>
    </xf>
    <xf numFmtId="0" fontId="14" fillId="0" borderId="2" xfId="0" applyFont="1" applyBorder="1"/>
    <xf numFmtId="0" fontId="3" fillId="0" borderId="2" xfId="0" applyFont="1" applyBorder="1" applyAlignment="1">
      <alignment vertical="center"/>
    </xf>
    <xf numFmtId="0" fontId="14" fillId="0" borderId="2" xfId="0" applyFont="1" applyBorder="1" applyAlignment="1" applyProtection="1">
      <alignment horizontal="left" vertical="center" wrapText="1"/>
      <protection locked="0"/>
    </xf>
    <xf numFmtId="165" fontId="3" fillId="0" borderId="2" xfId="4" applyFont="1" applyFill="1" applyBorder="1" applyAlignment="1" applyProtection="1">
      <alignment horizontal="center" vertical="center" wrapText="1"/>
      <protection locked="0"/>
    </xf>
    <xf numFmtId="43" fontId="17" fillId="6" borderId="2" xfId="1" applyFont="1" applyFill="1" applyBorder="1" applyAlignment="1" applyProtection="1">
      <alignment horizontal="right" vertical="center"/>
      <protection locked="0"/>
    </xf>
    <xf numFmtId="0" fontId="14" fillId="0" borderId="2" xfId="0" applyFont="1" applyBorder="1" applyAlignment="1">
      <alignment horizontal="left" vertical="center" wrapText="1"/>
    </xf>
    <xf numFmtId="0" fontId="3" fillId="4" borderId="2" xfId="0" applyFont="1" applyFill="1" applyBorder="1" applyAlignment="1">
      <alignment horizontal="center" vertical="center"/>
    </xf>
    <xf numFmtId="0" fontId="3" fillId="6" borderId="2" xfId="0" applyFont="1" applyFill="1" applyBorder="1" applyProtection="1">
      <protection hidden="1"/>
    </xf>
    <xf numFmtId="0" fontId="3" fillId="0" borderId="2" xfId="0" applyFont="1" applyBorder="1"/>
    <xf numFmtId="0" fontId="14" fillId="10" borderId="2" xfId="0" applyFont="1" applyFill="1" applyBorder="1" applyProtection="1">
      <protection hidden="1"/>
    </xf>
    <xf numFmtId="43" fontId="14" fillId="10" borderId="2" xfId="1" applyFont="1" applyFill="1" applyBorder="1" applyProtection="1">
      <protection hidden="1"/>
    </xf>
    <xf numFmtId="43" fontId="13" fillId="7" borderId="2" xfId="1"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protection hidden="1"/>
    </xf>
    <xf numFmtId="0" fontId="14" fillId="7" borderId="2" xfId="3" applyFont="1" applyFill="1" applyBorder="1" applyAlignment="1" applyProtection="1">
      <alignment horizontal="center" vertical="center" wrapText="1"/>
      <protection hidden="1"/>
    </xf>
    <xf numFmtId="0" fontId="3" fillId="6" borderId="2" xfId="2" applyFont="1" applyFill="1" applyBorder="1" applyAlignment="1" applyProtection="1">
      <alignment horizontal="center" vertical="center"/>
      <protection hidden="1"/>
    </xf>
    <xf numFmtId="0" fontId="3" fillId="6" borderId="2" xfId="2" applyFont="1" applyFill="1" applyBorder="1" applyAlignment="1" applyProtection="1">
      <alignment horizontal="center" vertical="center"/>
      <protection locked="0"/>
    </xf>
    <xf numFmtId="0" fontId="14" fillId="10" borderId="2" xfId="0" applyFont="1" applyFill="1" applyBorder="1" applyProtection="1">
      <protection locked="0"/>
    </xf>
    <xf numFmtId="43" fontId="14" fillId="10" borderId="2" xfId="1" applyFont="1" applyFill="1" applyBorder="1" applyAlignment="1" applyProtection="1">
      <alignment horizontal="center" vertical="center"/>
      <protection hidden="1"/>
    </xf>
    <xf numFmtId="167" fontId="14" fillId="6" borderId="2" xfId="22" applyNumberFormat="1" applyFont="1" applyFill="1" applyBorder="1" applyAlignment="1" applyProtection="1">
      <alignment horizontal="center" vertical="center" wrapText="1"/>
      <protection hidden="1"/>
    </xf>
    <xf numFmtId="43" fontId="20" fillId="4" borderId="2" xfId="1" applyFont="1" applyFill="1" applyBorder="1" applyAlignment="1" applyProtection="1">
      <alignment horizontal="center" vertical="center" wrapText="1"/>
    </xf>
    <xf numFmtId="43" fontId="15" fillId="6" borderId="2" xfId="1" applyFont="1" applyFill="1" applyBorder="1" applyAlignment="1" applyProtection="1">
      <alignment horizontal="center" vertical="center"/>
      <protection hidden="1"/>
    </xf>
    <xf numFmtId="2" fontId="3" fillId="6" borderId="2" xfId="1" applyNumberFormat="1" applyFont="1" applyFill="1" applyBorder="1" applyAlignment="1" applyProtection="1">
      <alignment horizontal="right" vertical="center"/>
      <protection hidden="1"/>
    </xf>
    <xf numFmtId="2" fontId="10" fillId="10" borderId="2" xfId="1" applyNumberFormat="1" applyFont="1" applyFill="1" applyBorder="1" applyAlignment="1" applyProtection="1">
      <alignment horizontal="right" vertical="center"/>
      <protection hidden="1"/>
    </xf>
    <xf numFmtId="2" fontId="14" fillId="10" borderId="2" xfId="1" applyNumberFormat="1" applyFont="1" applyFill="1" applyBorder="1" applyAlignment="1" applyProtection="1">
      <alignment horizontal="right"/>
      <protection hidden="1"/>
    </xf>
    <xf numFmtId="2" fontId="0" fillId="0" borderId="0" xfId="0" applyNumberFormat="1" applyAlignment="1" applyProtection="1">
      <alignment horizontal="right"/>
      <protection locked="0"/>
    </xf>
    <xf numFmtId="0" fontId="23" fillId="0" borderId="0" xfId="0" applyFont="1" applyProtection="1">
      <protection locked="0"/>
    </xf>
    <xf numFmtId="0" fontId="0" fillId="11" borderId="0" xfId="0" applyFill="1" applyProtection="1">
      <protection locked="0"/>
    </xf>
    <xf numFmtId="0" fontId="22" fillId="6" borderId="2" xfId="0" applyFont="1" applyFill="1" applyBorder="1" applyAlignment="1" applyProtection="1">
      <alignment horizontal="center" vertical="center"/>
      <protection hidden="1"/>
    </xf>
    <xf numFmtId="0" fontId="22" fillId="6" borderId="2" xfId="2" applyFont="1" applyFill="1" applyBorder="1" applyAlignment="1" applyProtection="1">
      <alignment horizontal="left" vertical="center" wrapText="1"/>
      <protection hidden="1"/>
    </xf>
    <xf numFmtId="0" fontId="21" fillId="0" borderId="2" xfId="0" applyFont="1" applyBorder="1" applyAlignment="1">
      <alignment horizontal="center" vertical="center"/>
    </xf>
    <xf numFmtId="0" fontId="21" fillId="0" borderId="2" xfId="0" applyFont="1" applyBorder="1" applyAlignment="1" applyProtection="1">
      <alignment horizontal="left" vertical="center" wrapText="1"/>
      <protection locked="0"/>
    </xf>
    <xf numFmtId="0" fontId="21" fillId="0" borderId="2" xfId="0" applyFont="1" applyBorder="1" applyAlignment="1">
      <alignment horizontal="left" vertical="center" wrapText="1"/>
    </xf>
    <xf numFmtId="0" fontId="22" fillId="8" borderId="2" xfId="0" applyFont="1" applyFill="1" applyBorder="1" applyAlignment="1" applyProtection="1">
      <alignment horizontal="center" vertical="center"/>
      <protection hidden="1"/>
    </xf>
    <xf numFmtId="0" fontId="22" fillId="8" borderId="2" xfId="0" applyFont="1" applyFill="1" applyBorder="1" applyAlignment="1" applyProtection="1">
      <alignment horizontal="left" vertical="center" wrapText="1"/>
      <protection hidden="1"/>
    </xf>
    <xf numFmtId="0" fontId="22" fillId="6" borderId="2" xfId="0" applyFont="1" applyFill="1" applyBorder="1" applyAlignment="1" applyProtection="1">
      <alignment horizontal="left" vertical="center" wrapText="1"/>
      <protection hidden="1"/>
    </xf>
    <xf numFmtId="0" fontId="22" fillId="0" borderId="2" xfId="0" applyFont="1" applyBorder="1" applyAlignment="1">
      <alignment vertical="center"/>
    </xf>
    <xf numFmtId="0" fontId="22" fillId="6" borderId="2" xfId="0" applyFont="1" applyFill="1" applyBorder="1" applyProtection="1">
      <protection hidden="1"/>
    </xf>
    <xf numFmtId="0" fontId="22" fillId="0" borderId="2" xfId="0" applyFont="1" applyBorder="1" applyAlignment="1">
      <alignment horizontal="center" vertical="center"/>
    </xf>
    <xf numFmtId="0" fontId="22" fillId="0" borderId="2" xfId="0" applyFont="1" applyBorder="1" applyAlignment="1">
      <alignment horizontal="left" vertical="center" wrapText="1"/>
    </xf>
    <xf numFmtId="0" fontId="21" fillId="0" borderId="2" xfId="3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2" xfId="0" applyFont="1" applyBorder="1"/>
    <xf numFmtId="0" fontId="22" fillId="6" borderId="2" xfId="0" applyFont="1" applyFill="1" applyBorder="1" applyAlignment="1">
      <alignment horizontal="center" vertical="center"/>
    </xf>
    <xf numFmtId="0" fontId="21" fillId="4" borderId="2" xfId="0" applyFont="1" applyFill="1" applyBorder="1" applyAlignment="1">
      <alignment horizontal="left" vertical="center" wrapText="1"/>
    </xf>
    <xf numFmtId="0" fontId="22" fillId="0" borderId="2" xfId="0" applyFont="1" applyBorder="1" applyAlignment="1" applyProtection="1">
      <alignment horizontal="center" vertical="center"/>
      <protection hidden="1"/>
    </xf>
    <xf numFmtId="0" fontId="21" fillId="0" borderId="2" xfId="0" applyFont="1" applyBorder="1" applyAlignment="1" applyProtection="1">
      <alignment horizontal="center" vertical="center"/>
      <protection hidden="1"/>
    </xf>
    <xf numFmtId="0" fontId="22" fillId="8" borderId="2" xfId="0" applyFont="1" applyFill="1" applyBorder="1" applyAlignment="1" applyProtection="1">
      <alignment horizontal="left" vertical="center"/>
      <protection hidden="1"/>
    </xf>
    <xf numFmtId="43" fontId="14" fillId="7" borderId="2" xfId="1" applyFont="1" applyFill="1" applyBorder="1" applyAlignment="1" applyProtection="1">
      <alignment horizontal="center" vertical="center" wrapText="1"/>
      <protection hidden="1"/>
    </xf>
    <xf numFmtId="2" fontId="14" fillId="7" borderId="2" xfId="22" applyNumberFormat="1" applyFont="1" applyFill="1" applyBorder="1" applyAlignment="1" applyProtection="1">
      <alignment horizontal="center" vertical="center" wrapText="1"/>
      <protection hidden="1"/>
    </xf>
    <xf numFmtId="2" fontId="13" fillId="7" borderId="2" xfId="3" applyNumberFormat="1" applyFont="1" applyFill="1" applyBorder="1" applyAlignment="1" applyProtection="1">
      <alignment horizontal="center" vertical="center" wrapText="1"/>
      <protection hidden="1"/>
    </xf>
    <xf numFmtId="43" fontId="18" fillId="10" borderId="2" xfId="1" applyFont="1" applyFill="1" applyBorder="1" applyProtection="1">
      <protection locked="0"/>
    </xf>
    <xf numFmtId="43" fontId="19" fillId="0" borderId="0" xfId="1" applyFont="1" applyProtection="1">
      <protection locked="0"/>
    </xf>
    <xf numFmtId="44" fontId="3" fillId="0" borderId="6" xfId="36" applyFont="1" applyFill="1" applyBorder="1" applyAlignment="1" applyProtection="1">
      <alignment horizontal="center"/>
    </xf>
    <xf numFmtId="44" fontId="3" fillId="0" borderId="5" xfId="36" applyFont="1" applyFill="1" applyBorder="1" applyAlignment="1" applyProtection="1">
      <alignment horizontal="center"/>
      <protection locked="0"/>
    </xf>
    <xf numFmtId="0" fontId="22" fillId="6" borderId="2" xfId="0" applyFont="1" applyFill="1" applyBorder="1"/>
    <xf numFmtId="0" fontId="22" fillId="0" borderId="2" xfId="0" applyFont="1" applyBorder="1" applyAlignment="1" applyProtection="1">
      <alignment horizontal="left" vertical="center" wrapText="1"/>
      <protection hidden="1"/>
    </xf>
    <xf numFmtId="0" fontId="21" fillId="4" borderId="4" xfId="0" applyFont="1" applyFill="1" applyBorder="1" applyAlignment="1">
      <alignment horizontal="left" vertical="center" wrapText="1"/>
    </xf>
    <xf numFmtId="0" fontId="21" fillId="0" borderId="2" xfId="0" applyFont="1" applyBorder="1" applyAlignment="1">
      <alignment vertical="center" wrapText="1"/>
    </xf>
    <xf numFmtId="0" fontId="29" fillId="0" borderId="0" xfId="33" applyFont="1" applyAlignment="1" applyProtection="1">
      <alignment horizontal="center" vertical="center" wrapText="1"/>
      <protection locked="0"/>
    </xf>
    <xf numFmtId="0" fontId="21" fillId="0" borderId="2" xfId="0" applyFont="1" applyBorder="1" applyAlignment="1">
      <alignment horizontal="center" vertical="center" wrapText="1"/>
    </xf>
    <xf numFmtId="2" fontId="21" fillId="0" borderId="2" xfId="22" applyNumberFormat="1" applyFont="1" applyFill="1" applyBorder="1" applyAlignment="1">
      <alignment horizontal="center" vertical="center" wrapText="1"/>
    </xf>
    <xf numFmtId="164" fontId="22" fillId="0" borderId="2" xfId="22" applyFont="1" applyFill="1" applyBorder="1" applyAlignment="1">
      <alignment horizontal="center" vertical="center" wrapText="1"/>
    </xf>
    <xf numFmtId="43" fontId="31" fillId="0" borderId="2" xfId="1" applyFont="1" applyFill="1" applyBorder="1" applyAlignment="1" applyProtection="1">
      <alignment horizontal="right" vertical="center"/>
      <protection hidden="1"/>
    </xf>
    <xf numFmtId="2" fontId="21" fillId="0" borderId="2" xfId="0" applyNumberFormat="1" applyFont="1" applyBorder="1" applyAlignment="1">
      <alignment horizontal="center" vertical="center"/>
    </xf>
    <xf numFmtId="2" fontId="21" fillId="0" borderId="2" xfId="1" applyNumberFormat="1" applyFont="1" applyBorder="1" applyAlignment="1">
      <alignment horizontal="center" vertical="center"/>
    </xf>
    <xf numFmtId="2" fontId="22" fillId="8" borderId="2" xfId="1" applyNumberFormat="1" applyFont="1" applyFill="1" applyBorder="1" applyAlignment="1" applyProtection="1">
      <alignment horizontal="center" vertical="center"/>
      <protection hidden="1"/>
    </xf>
    <xf numFmtId="2" fontId="22" fillId="6" borderId="2" xfId="1" applyNumberFormat="1" applyFont="1" applyFill="1" applyBorder="1" applyAlignment="1" applyProtection="1">
      <alignment horizontal="center"/>
      <protection hidden="1"/>
    </xf>
    <xf numFmtId="43" fontId="21" fillId="0" borderId="2" xfId="1" applyFont="1" applyBorder="1" applyAlignment="1">
      <alignment horizontal="center" vertical="center"/>
    </xf>
    <xf numFmtId="2" fontId="21" fillId="0" borderId="2" xfId="1" applyNumberFormat="1" applyFont="1" applyBorder="1" applyAlignment="1">
      <alignment horizontal="center" vertical="center" wrapText="1"/>
    </xf>
    <xf numFmtId="2" fontId="21" fillId="0" borderId="2" xfId="1" applyNumberFormat="1" applyFont="1" applyFill="1" applyBorder="1" applyAlignment="1">
      <alignment horizontal="center" vertical="center"/>
    </xf>
    <xf numFmtId="2" fontId="22" fillId="0" borderId="2" xfId="1" applyNumberFormat="1" applyFont="1" applyFill="1" applyBorder="1" applyAlignment="1">
      <alignment horizontal="center"/>
    </xf>
    <xf numFmtId="2" fontId="21" fillId="6" borderId="2" xfId="1" applyNumberFormat="1" applyFont="1" applyFill="1" applyBorder="1" applyAlignment="1" applyProtection="1">
      <alignment horizontal="center"/>
      <protection hidden="1"/>
    </xf>
    <xf numFmtId="43" fontId="21" fillId="6" borderId="2" xfId="1" applyFont="1" applyFill="1" applyBorder="1" applyAlignment="1" applyProtection="1">
      <alignment horizontal="center" vertical="center"/>
      <protection hidden="1"/>
    </xf>
    <xf numFmtId="0" fontId="21" fillId="6" borderId="2" xfId="0" applyFont="1" applyFill="1" applyBorder="1" applyAlignment="1" applyProtection="1">
      <alignment horizontal="center" vertical="center"/>
      <protection hidden="1"/>
    </xf>
    <xf numFmtId="43" fontId="22" fillId="8" borderId="2" xfId="1" applyFont="1" applyFill="1" applyBorder="1" applyAlignment="1" applyProtection="1">
      <alignment horizontal="center" vertical="center"/>
      <protection hidden="1"/>
    </xf>
    <xf numFmtId="43" fontId="21" fillId="6" borderId="2" xfId="1" applyFont="1" applyFill="1" applyBorder="1" applyAlignment="1" applyProtection="1">
      <alignment horizontal="center"/>
      <protection hidden="1"/>
    </xf>
    <xf numFmtId="43" fontId="21" fillId="0" borderId="2" xfId="1" applyFont="1" applyBorder="1" applyAlignment="1">
      <alignment horizontal="center"/>
    </xf>
    <xf numFmtId="43" fontId="21" fillId="6" borderId="2" xfId="1" applyFont="1" applyFill="1" applyBorder="1" applyAlignment="1">
      <alignment horizontal="center"/>
    </xf>
    <xf numFmtId="43" fontId="22" fillId="6" borderId="2" xfId="1" applyFont="1" applyFill="1" applyBorder="1" applyAlignment="1" applyProtection="1">
      <alignment horizontal="center"/>
      <protection hidden="1"/>
    </xf>
    <xf numFmtId="43" fontId="21" fillId="0" borderId="2" xfId="1" applyFont="1" applyFill="1" applyBorder="1" applyAlignment="1" applyProtection="1">
      <alignment horizontal="center" vertical="center"/>
      <protection hidden="1"/>
    </xf>
    <xf numFmtId="43" fontId="21" fillId="0" borderId="2" xfId="1" applyFont="1" applyFill="1" applyBorder="1" applyAlignment="1">
      <alignment horizontal="center" vertical="center"/>
    </xf>
    <xf numFmtId="43" fontId="22" fillId="6" borderId="2" xfId="1" applyFont="1" applyFill="1" applyBorder="1" applyAlignment="1" applyProtection="1">
      <alignment horizontal="center" vertical="center"/>
      <protection hidden="1"/>
    </xf>
    <xf numFmtId="43" fontId="32" fillId="8" borderId="2" xfId="1" applyFont="1" applyFill="1" applyBorder="1" applyAlignment="1" applyProtection="1">
      <alignment horizontal="center" vertical="center"/>
      <protection hidden="1"/>
    </xf>
    <xf numFmtId="43" fontId="32" fillId="10" borderId="2" xfId="1" applyFont="1" applyFill="1" applyBorder="1" applyAlignment="1" applyProtection="1">
      <alignment horizontal="center"/>
      <protection hidden="1"/>
    </xf>
    <xf numFmtId="43" fontId="33" fillId="0" borderId="2" xfId="1" applyFont="1" applyFill="1" applyBorder="1" applyAlignment="1" applyProtection="1">
      <alignment horizontal="center" vertical="center"/>
      <protection locked="0"/>
    </xf>
    <xf numFmtId="43" fontId="32" fillId="8" borderId="2" xfId="1" applyFont="1" applyFill="1" applyBorder="1" applyAlignment="1" applyProtection="1">
      <alignment horizontal="center" vertical="center"/>
      <protection locked="0"/>
    </xf>
    <xf numFmtId="43" fontId="33" fillId="6" borderId="2" xfId="1" applyFont="1" applyFill="1" applyBorder="1" applyAlignment="1" applyProtection="1">
      <alignment horizontal="center" vertical="center"/>
      <protection locked="0"/>
    </xf>
    <xf numFmtId="43" fontId="32" fillId="6" borderId="2" xfId="1" applyFont="1" applyFill="1" applyBorder="1" applyAlignment="1" applyProtection="1">
      <alignment horizontal="center"/>
      <protection locked="0"/>
    </xf>
    <xf numFmtId="43" fontId="33" fillId="5" borderId="2" xfId="1" applyFont="1" applyFill="1" applyBorder="1" applyAlignment="1" applyProtection="1">
      <alignment horizontal="center" vertical="center" wrapText="1"/>
      <protection locked="0"/>
    </xf>
    <xf numFmtId="43" fontId="33" fillId="0" borderId="2" xfId="1" applyFont="1" applyFill="1" applyBorder="1" applyAlignment="1" applyProtection="1">
      <alignment horizontal="center" vertical="center" wrapText="1"/>
      <protection locked="0"/>
    </xf>
    <xf numFmtId="43" fontId="33" fillId="0" borderId="2" xfId="1" applyFont="1" applyBorder="1" applyAlignment="1" applyProtection="1">
      <alignment horizontal="center"/>
      <protection locked="0"/>
    </xf>
    <xf numFmtId="43" fontId="33" fillId="4" borderId="2" xfId="1" applyFont="1" applyFill="1" applyBorder="1" applyAlignment="1" applyProtection="1">
      <alignment horizontal="center" vertical="center"/>
      <protection locked="0"/>
    </xf>
    <xf numFmtId="2" fontId="33" fillId="4" borderId="2" xfId="0" applyNumberFormat="1" applyFont="1" applyFill="1" applyBorder="1" applyAlignment="1" applyProtection="1">
      <alignment horizontal="center" vertical="center"/>
      <protection locked="0"/>
    </xf>
    <xf numFmtId="2" fontId="33" fillId="4" borderId="2" xfId="0" applyNumberFormat="1" applyFont="1" applyFill="1" applyBorder="1" applyAlignment="1" applyProtection="1">
      <alignment horizontal="right" vertical="center"/>
      <protection locked="0"/>
    </xf>
    <xf numFmtId="43" fontId="32" fillId="8" borderId="2" xfId="1" applyFont="1" applyFill="1" applyBorder="1" applyAlignment="1" applyProtection="1">
      <alignment horizontal="right" vertical="center"/>
      <protection locked="0"/>
    </xf>
    <xf numFmtId="43" fontId="33" fillId="0" borderId="2" xfId="1" applyFont="1" applyBorder="1" applyAlignment="1" applyProtection="1">
      <alignment horizontal="center" vertical="center"/>
      <protection locked="0"/>
    </xf>
    <xf numFmtId="43" fontId="32" fillId="6" borderId="2" xfId="1" applyFont="1" applyFill="1" applyBorder="1" applyAlignment="1" applyProtection="1">
      <alignment horizontal="right"/>
      <protection locked="0"/>
    </xf>
    <xf numFmtId="43" fontId="33" fillId="0" borderId="2" xfId="1" applyFont="1" applyBorder="1" applyAlignment="1" applyProtection="1">
      <alignment horizontal="right" vertical="center"/>
      <protection locked="0"/>
    </xf>
    <xf numFmtId="43" fontId="32" fillId="0" borderId="2" xfId="1" applyFont="1" applyFill="1" applyBorder="1" applyAlignment="1" applyProtection="1">
      <alignment horizontal="right"/>
      <protection locked="0"/>
    </xf>
    <xf numFmtId="43" fontId="33" fillId="6" borderId="2" xfId="1" applyFont="1" applyFill="1" applyBorder="1" applyProtection="1">
      <protection locked="0"/>
    </xf>
    <xf numFmtId="43" fontId="32" fillId="6" borderId="2" xfId="1" applyFont="1" applyFill="1" applyBorder="1" applyProtection="1">
      <protection locked="0"/>
    </xf>
    <xf numFmtId="43" fontId="33" fillId="0" borderId="2" xfId="1" applyFont="1" applyFill="1" applyBorder="1" applyAlignment="1" applyProtection="1">
      <alignment horizontal="right" vertical="center"/>
      <protection locked="0"/>
    </xf>
    <xf numFmtId="43" fontId="21" fillId="0" borderId="2" xfId="1" applyFont="1" applyBorder="1" applyAlignment="1" applyProtection="1">
      <alignment horizontal="center" vertical="center"/>
      <protection hidden="1"/>
    </xf>
    <xf numFmtId="43" fontId="22" fillId="8" borderId="2" xfId="1" applyFont="1" applyFill="1" applyBorder="1" applyAlignment="1" applyProtection="1">
      <alignment horizontal="right"/>
      <protection hidden="1"/>
    </xf>
    <xf numFmtId="43" fontId="22" fillId="6" borderId="2" xfId="1" applyFont="1" applyFill="1" applyBorder="1" applyAlignment="1" applyProtection="1">
      <alignment horizontal="right"/>
      <protection hidden="1"/>
    </xf>
    <xf numFmtId="43" fontId="22" fillId="0" borderId="2" xfId="1" applyFont="1" applyFill="1" applyBorder="1" applyAlignment="1" applyProtection="1">
      <alignment horizontal="right"/>
      <protection hidden="1"/>
    </xf>
    <xf numFmtId="43" fontId="21" fillId="6" borderId="2" xfId="1" applyFont="1" applyFill="1" applyBorder="1" applyAlignment="1" applyProtection="1">
      <alignment horizontal="right"/>
      <protection hidden="1"/>
    </xf>
    <xf numFmtId="43" fontId="21" fillId="0" borderId="2" xfId="1" applyFont="1" applyFill="1" applyBorder="1" applyAlignment="1" applyProtection="1">
      <alignment vertical="center" wrapText="1"/>
      <protection hidden="1"/>
    </xf>
    <xf numFmtId="43" fontId="21" fillId="0" borderId="2" xfId="1" applyFont="1" applyBorder="1" applyAlignment="1" applyProtection="1">
      <alignment horizontal="right"/>
      <protection hidden="1"/>
    </xf>
    <xf numFmtId="43" fontId="21" fillId="4" borderId="2" xfId="1" applyFont="1" applyFill="1" applyBorder="1" applyAlignment="1" applyProtection="1">
      <alignment horizontal="right" vertical="center"/>
      <protection hidden="1"/>
    </xf>
    <xf numFmtId="43" fontId="22" fillId="8" borderId="2" xfId="1" applyFont="1" applyFill="1" applyBorder="1" applyAlignment="1" applyProtection="1">
      <alignment horizontal="right" vertical="center"/>
      <protection hidden="1"/>
    </xf>
    <xf numFmtId="168" fontId="33" fillId="0" borderId="2" xfId="22" applyNumberFormat="1" applyFont="1" applyFill="1" applyBorder="1" applyAlignment="1" applyProtection="1">
      <alignment horizontal="right" vertical="center" wrapText="1"/>
      <protection locked="0"/>
    </xf>
    <xf numFmtId="168" fontId="33" fillId="0" borderId="2" xfId="22" applyNumberFormat="1" applyFont="1" applyBorder="1" applyAlignment="1" applyProtection="1">
      <alignment horizontal="right" vertical="center" wrapText="1"/>
      <protection locked="0"/>
    </xf>
    <xf numFmtId="43" fontId="34" fillId="8" borderId="2" xfId="1" applyFont="1" applyFill="1" applyBorder="1" applyAlignment="1" applyProtection="1">
      <alignment horizontal="right"/>
      <protection hidden="1"/>
    </xf>
    <xf numFmtId="43" fontId="31" fillId="0" borderId="2" xfId="1" applyFont="1" applyFill="1" applyBorder="1" applyAlignment="1" applyProtection="1">
      <alignment horizontal="center" vertical="center"/>
      <protection hidden="1"/>
    </xf>
    <xf numFmtId="43" fontId="34" fillId="6" borderId="2" xfId="1" applyFont="1" applyFill="1" applyBorder="1" applyAlignment="1" applyProtection="1">
      <alignment horizontal="right"/>
      <protection hidden="1"/>
    </xf>
    <xf numFmtId="167" fontId="22" fillId="0" borderId="2" xfId="22" applyNumberFormat="1" applyFont="1" applyFill="1" applyBorder="1" applyAlignment="1">
      <alignment horizontal="center" vertical="center" wrapText="1"/>
    </xf>
    <xf numFmtId="4" fontId="33" fillId="0" borderId="2" xfId="1" applyNumberFormat="1" applyFont="1" applyFill="1" applyBorder="1" applyAlignment="1" applyProtection="1">
      <alignment horizontal="right" vertical="center" wrapText="1"/>
      <protection locked="0"/>
    </xf>
    <xf numFmtId="43" fontId="13" fillId="8" borderId="2" xfId="1" applyFont="1" applyFill="1" applyBorder="1" applyAlignment="1" applyProtection="1">
      <alignment horizontal="right"/>
      <protection hidden="1"/>
    </xf>
    <xf numFmtId="166" fontId="15" fillId="6" borderId="2" xfId="22" applyNumberFormat="1" applyFont="1" applyFill="1" applyBorder="1" applyAlignment="1" applyProtection="1">
      <alignment horizontal="right" vertical="center" wrapText="1"/>
      <protection locked="0"/>
    </xf>
    <xf numFmtId="43" fontId="17" fillId="6" borderId="2" xfId="1" applyFont="1" applyFill="1" applyBorder="1" applyAlignment="1" applyProtection="1">
      <alignment vertical="center" wrapText="1"/>
      <protection hidden="1"/>
    </xf>
    <xf numFmtId="165" fontId="21" fillId="0" borderId="2" xfId="4" applyFont="1" applyFill="1" applyBorder="1" applyAlignment="1" applyProtection="1">
      <alignment horizontal="center" vertical="center" wrapText="1"/>
      <protection locked="0"/>
    </xf>
    <xf numFmtId="166" fontId="33" fillId="0" borderId="2" xfId="22" applyNumberFormat="1" applyFont="1" applyBorder="1" applyAlignment="1" applyProtection="1">
      <alignment horizontal="right" vertical="center" wrapText="1"/>
      <protection locked="0"/>
    </xf>
    <xf numFmtId="43" fontId="10" fillId="10" borderId="2" xfId="1" applyFont="1" applyFill="1" applyBorder="1" applyProtection="1">
      <protection locked="0"/>
    </xf>
    <xf numFmtId="43" fontId="10" fillId="10" borderId="2" xfId="1" applyFont="1" applyFill="1" applyBorder="1" applyProtection="1">
      <protection hidden="1"/>
    </xf>
    <xf numFmtId="2" fontId="0" fillId="0" borderId="0" xfId="0" applyNumberFormat="1"/>
    <xf numFmtId="0" fontId="35" fillId="0" borderId="0" xfId="0" applyFont="1" applyProtection="1">
      <protection locked="0"/>
    </xf>
    <xf numFmtId="0" fontId="36" fillId="0" borderId="0" xfId="0" applyFont="1" applyAlignment="1" applyProtection="1">
      <alignment vertical="top" wrapText="1"/>
      <protection locked="0"/>
    </xf>
    <xf numFmtId="0" fontId="0" fillId="0" borderId="0" xfId="0" applyAlignment="1" applyProtection="1">
      <alignment vertical="center"/>
      <protection locked="0"/>
    </xf>
    <xf numFmtId="0" fontId="22" fillId="4" borderId="4" xfId="0" applyFont="1" applyFill="1" applyBorder="1" applyAlignment="1">
      <alignment horizontal="left" vertical="center" wrapText="1"/>
    </xf>
    <xf numFmtId="43" fontId="33" fillId="0" borderId="2" xfId="1" applyFont="1" applyFill="1" applyBorder="1" applyAlignment="1" applyProtection="1">
      <alignment vertical="center" wrapText="1"/>
      <protection locked="0"/>
    </xf>
    <xf numFmtId="43" fontId="33" fillId="6" borderId="2" xfId="1" applyFont="1" applyFill="1" applyBorder="1" applyAlignment="1" applyProtection="1">
      <alignment horizontal="right" vertical="center"/>
      <protection locked="0"/>
    </xf>
    <xf numFmtId="43" fontId="33" fillId="5" borderId="2" xfId="1" applyFont="1" applyFill="1" applyBorder="1" applyAlignment="1" applyProtection="1">
      <alignment horizontal="right" vertical="center" wrapText="1"/>
      <protection locked="0"/>
    </xf>
    <xf numFmtId="43" fontId="33" fillId="0" borderId="2" xfId="1" applyFont="1" applyFill="1" applyBorder="1" applyAlignment="1" applyProtection="1">
      <alignment horizontal="right" vertical="center" wrapText="1"/>
      <protection locked="0"/>
    </xf>
    <xf numFmtId="43" fontId="33" fillId="6" borderId="2" xfId="1" applyFont="1" applyFill="1" applyBorder="1" applyAlignment="1" applyProtection="1">
      <alignment horizontal="right"/>
      <protection locked="0"/>
    </xf>
    <xf numFmtId="43" fontId="33" fillId="0" borderId="2" xfId="1" applyFont="1" applyBorder="1" applyAlignment="1" applyProtection="1">
      <alignment horizontal="right"/>
      <protection locked="0"/>
    </xf>
    <xf numFmtId="43" fontId="32" fillId="6" borderId="2" xfId="1" applyFont="1" applyFill="1" applyBorder="1" applyAlignment="1" applyProtection="1">
      <alignment horizontal="right" vertical="center"/>
      <protection locked="0"/>
    </xf>
    <xf numFmtId="0" fontId="31" fillId="0" borderId="0" xfId="0" applyFont="1" applyProtection="1">
      <protection locked="0"/>
    </xf>
    <xf numFmtId="0" fontId="34" fillId="7" borderId="2" xfId="3" applyFont="1" applyFill="1" applyBorder="1" applyAlignment="1" applyProtection="1">
      <alignment horizontal="center" vertical="center" wrapText="1"/>
      <protection hidden="1"/>
    </xf>
    <xf numFmtId="0" fontId="21" fillId="6" borderId="2" xfId="2" applyFont="1" applyFill="1" applyBorder="1" applyAlignment="1" applyProtection="1">
      <alignment horizontal="center" vertical="center"/>
      <protection hidden="1"/>
    </xf>
    <xf numFmtId="43" fontId="33" fillId="6" borderId="2" xfId="1" applyFont="1" applyFill="1" applyBorder="1" applyAlignment="1" applyProtection="1">
      <alignment horizontal="center" vertical="center"/>
      <protection hidden="1"/>
    </xf>
    <xf numFmtId="0" fontId="21" fillId="6" borderId="2" xfId="2" applyFont="1" applyFill="1" applyBorder="1" applyAlignment="1" applyProtection="1">
      <alignment horizontal="center" vertical="center"/>
      <protection locked="0"/>
    </xf>
    <xf numFmtId="0" fontId="21" fillId="0" borderId="0" xfId="0" applyFont="1" applyProtection="1">
      <protection locked="0"/>
    </xf>
    <xf numFmtId="2" fontId="31" fillId="0" borderId="0" xfId="0" applyNumberFormat="1" applyFont="1" applyProtection="1">
      <protection locked="0"/>
    </xf>
    <xf numFmtId="2" fontId="21" fillId="4" borderId="3" xfId="0" applyNumberFormat="1" applyFont="1" applyFill="1" applyBorder="1" applyAlignment="1">
      <alignment vertical="center" wrapText="1"/>
    </xf>
    <xf numFmtId="0" fontId="31" fillId="0" borderId="0" xfId="0" applyFont="1" applyAlignment="1" applyProtection="1">
      <alignment vertical="center"/>
      <protection locked="0"/>
    </xf>
    <xf numFmtId="0" fontId="21" fillId="6" borderId="2" xfId="0" applyFont="1" applyFill="1" applyBorder="1" applyProtection="1">
      <protection hidden="1"/>
    </xf>
    <xf numFmtId="0" fontId="21" fillId="0" borderId="2" xfId="0" applyFont="1" applyBorder="1"/>
    <xf numFmtId="43" fontId="21" fillId="4" borderId="0" xfId="1" applyFont="1" applyFill="1" applyBorder="1" applyAlignment="1" applyProtection="1">
      <alignment horizontal="right" vertical="center"/>
      <protection locked="0"/>
    </xf>
    <xf numFmtId="0" fontId="21" fillId="6" borderId="2" xfId="0" applyFont="1" applyFill="1" applyBorder="1"/>
    <xf numFmtId="0" fontId="21" fillId="4" borderId="2" xfId="0" applyFont="1" applyFill="1" applyBorder="1" applyAlignment="1">
      <alignment horizontal="center" vertical="center"/>
    </xf>
    <xf numFmtId="0" fontId="21" fillId="0" borderId="2" xfId="0" applyFont="1" applyBorder="1" applyAlignment="1" applyProtection="1">
      <alignment horizontal="left" vertical="top" wrapText="1"/>
      <protection locked="0"/>
    </xf>
    <xf numFmtId="0" fontId="31" fillId="11" borderId="0" xfId="0" applyFont="1" applyFill="1" applyProtection="1">
      <protection locked="0"/>
    </xf>
    <xf numFmtId="2" fontId="23" fillId="0" borderId="0" xfId="0" applyNumberFormat="1" applyFont="1" applyProtection="1">
      <protection locked="0"/>
    </xf>
    <xf numFmtId="2" fontId="21" fillId="0" borderId="0" xfId="0" applyNumberFormat="1" applyFont="1" applyProtection="1">
      <protection locked="0"/>
    </xf>
    <xf numFmtId="0" fontId="13" fillId="7" borderId="27" xfId="3" applyFont="1" applyFill="1" applyBorder="1" applyAlignment="1" applyProtection="1">
      <alignment horizontal="center" vertical="center" wrapText="1"/>
      <protection hidden="1"/>
    </xf>
    <xf numFmtId="43" fontId="14" fillId="7" borderId="27" xfId="1" applyFont="1" applyFill="1" applyBorder="1" applyAlignment="1" applyProtection="1">
      <alignment horizontal="center" vertical="center" wrapText="1"/>
      <protection hidden="1"/>
    </xf>
    <xf numFmtId="0" fontId="22" fillId="6" borderId="27" xfId="0" applyFont="1" applyFill="1" applyBorder="1" applyAlignment="1" applyProtection="1">
      <alignment horizontal="center" vertical="center"/>
      <protection hidden="1"/>
    </xf>
    <xf numFmtId="0" fontId="22" fillId="6" borderId="27" xfId="2" applyFont="1" applyFill="1" applyBorder="1" applyAlignment="1" applyProtection="1">
      <alignment horizontal="left" vertical="center" wrapText="1"/>
      <protection hidden="1"/>
    </xf>
    <xf numFmtId="0" fontId="3" fillId="6" borderId="27" xfId="2" applyFont="1" applyFill="1" applyBorder="1" applyAlignment="1" applyProtection="1">
      <alignment horizontal="center" vertical="center"/>
      <protection hidden="1"/>
    </xf>
    <xf numFmtId="43" fontId="15" fillId="6" borderId="27" xfId="1" applyFont="1" applyFill="1" applyBorder="1" applyAlignment="1" applyProtection="1">
      <alignment horizontal="center" vertical="center"/>
      <protection hidden="1"/>
    </xf>
    <xf numFmtId="0" fontId="3" fillId="6" borderId="27" xfId="2" applyFont="1" applyFill="1" applyBorder="1" applyAlignment="1" applyProtection="1">
      <alignment horizontal="center" vertical="center"/>
      <protection locked="0"/>
    </xf>
    <xf numFmtId="0" fontId="21" fillId="0" borderId="27" xfId="0" applyFont="1" applyBorder="1" applyAlignment="1">
      <alignment horizontal="center" vertical="center"/>
    </xf>
    <xf numFmtId="0" fontId="21" fillId="0" borderId="27" xfId="0" applyFont="1" applyBorder="1" applyAlignment="1">
      <alignment horizontal="left" vertical="center" wrapText="1"/>
    </xf>
    <xf numFmtId="0" fontId="3" fillId="0" borderId="27" xfId="0" applyFont="1" applyBorder="1" applyAlignment="1">
      <alignment horizontal="center" vertical="center"/>
    </xf>
    <xf numFmtId="2" fontId="21" fillId="0" borderId="27" xfId="0" applyNumberFormat="1" applyFont="1" applyBorder="1" applyAlignment="1">
      <alignment horizontal="center" vertical="center"/>
    </xf>
    <xf numFmtId="43" fontId="33" fillId="0" borderId="27" xfId="1" applyFont="1" applyFill="1" applyBorder="1" applyAlignment="1" applyProtection="1">
      <alignment horizontal="center" vertical="center"/>
      <protection locked="0"/>
    </xf>
    <xf numFmtId="43" fontId="21" fillId="0" borderId="27" xfId="1" applyFont="1" applyFill="1" applyBorder="1" applyAlignment="1" applyProtection="1">
      <alignment horizontal="center" vertical="center"/>
      <protection hidden="1"/>
    </xf>
    <xf numFmtId="0" fontId="22" fillId="8" borderId="27" xfId="0" applyFont="1" applyFill="1" applyBorder="1" applyAlignment="1" applyProtection="1">
      <alignment horizontal="center" vertical="center"/>
      <protection hidden="1"/>
    </xf>
    <xf numFmtId="0" fontId="22" fillId="8" borderId="27" xfId="0" applyFont="1" applyFill="1" applyBorder="1" applyAlignment="1" applyProtection="1">
      <alignment horizontal="left" vertical="center" wrapText="1"/>
      <protection hidden="1"/>
    </xf>
    <xf numFmtId="0" fontId="14" fillId="8" borderId="27" xfId="0" applyFont="1" applyFill="1" applyBorder="1" applyAlignment="1" applyProtection="1">
      <alignment horizontal="center" vertical="center"/>
      <protection hidden="1"/>
    </xf>
    <xf numFmtId="43" fontId="32" fillId="8" borderId="27" xfId="1" applyFont="1" applyFill="1" applyBorder="1" applyAlignment="1" applyProtection="1">
      <alignment horizontal="center" vertical="center"/>
      <protection locked="0"/>
    </xf>
    <xf numFmtId="43" fontId="22" fillId="8" borderId="27" xfId="1" applyFont="1" applyFill="1" applyBorder="1" applyAlignment="1" applyProtection="1">
      <alignment horizontal="center" vertical="center"/>
      <protection hidden="1"/>
    </xf>
    <xf numFmtId="0" fontId="22" fillId="6" borderId="27" xfId="0" applyFont="1" applyFill="1" applyBorder="1" applyAlignment="1" applyProtection="1">
      <alignment horizontal="left" vertical="center" wrapText="1"/>
      <protection hidden="1"/>
    </xf>
    <xf numFmtId="0" fontId="3" fillId="6" borderId="27" xfId="0" applyFont="1" applyFill="1" applyBorder="1" applyAlignment="1" applyProtection="1">
      <alignment horizontal="center" vertical="center"/>
      <protection hidden="1"/>
    </xf>
    <xf numFmtId="0" fontId="21" fillId="6" borderId="27" xfId="0" applyFont="1" applyFill="1" applyBorder="1" applyAlignment="1" applyProtection="1">
      <alignment horizontal="center" vertical="center"/>
      <protection hidden="1"/>
    </xf>
    <xf numFmtId="43" fontId="33" fillId="6" borderId="27" xfId="1" applyFont="1" applyFill="1" applyBorder="1" applyAlignment="1" applyProtection="1">
      <alignment horizontal="center" vertical="center"/>
      <protection locked="0"/>
    </xf>
    <xf numFmtId="43" fontId="21" fillId="6" borderId="27" xfId="1" applyFont="1" applyFill="1" applyBorder="1" applyAlignment="1" applyProtection="1">
      <alignment horizontal="center" vertical="center"/>
      <protection hidden="1"/>
    </xf>
    <xf numFmtId="0" fontId="22" fillId="0" borderId="27" xfId="0" applyFont="1" applyBorder="1" applyAlignment="1">
      <alignment vertical="center"/>
    </xf>
    <xf numFmtId="0" fontId="14" fillId="0" borderId="27" xfId="0" applyFont="1" applyBorder="1"/>
    <xf numFmtId="43" fontId="32" fillId="0" borderId="27" xfId="1" applyFont="1" applyFill="1" applyBorder="1" applyAlignment="1" applyProtection="1">
      <alignment horizontal="center"/>
      <protection locked="0"/>
    </xf>
    <xf numFmtId="43" fontId="21" fillId="0" borderId="27" xfId="1" applyFont="1" applyBorder="1" applyAlignment="1" applyProtection="1">
      <alignment horizontal="center" vertical="center"/>
      <protection hidden="1"/>
    </xf>
    <xf numFmtId="0" fontId="22" fillId="6" borderId="27" xfId="0" applyFont="1" applyFill="1" applyBorder="1" applyProtection="1">
      <protection hidden="1"/>
    </xf>
    <xf numFmtId="43" fontId="32" fillId="6" borderId="27" xfId="1" applyFont="1" applyFill="1" applyBorder="1" applyAlignment="1" applyProtection="1">
      <alignment horizontal="center"/>
      <protection locked="0"/>
    </xf>
    <xf numFmtId="43" fontId="22" fillId="6" borderId="27" xfId="1" applyFont="1" applyFill="1" applyBorder="1" applyAlignment="1" applyProtection="1">
      <alignment horizontal="center" vertical="center"/>
      <protection hidden="1"/>
    </xf>
    <xf numFmtId="0" fontId="22" fillId="0" borderId="27" xfId="0" applyFont="1" applyBorder="1" applyAlignment="1">
      <alignment horizontal="center" vertical="center"/>
    </xf>
    <xf numFmtId="2" fontId="21" fillId="4" borderId="27" xfId="0" applyNumberFormat="1" applyFont="1" applyFill="1" applyBorder="1" applyAlignment="1">
      <alignment vertical="center" wrapText="1"/>
    </xf>
    <xf numFmtId="0" fontId="22" fillId="0" borderId="27" xfId="0" applyFont="1" applyBorder="1" applyAlignment="1">
      <alignment horizontal="left" vertical="center" wrapText="1"/>
    </xf>
    <xf numFmtId="43" fontId="33" fillId="5" borderId="27" xfId="1" applyFont="1" applyFill="1" applyBorder="1" applyAlignment="1" applyProtection="1">
      <alignment horizontal="center" vertical="center" wrapText="1"/>
      <protection locked="0"/>
    </xf>
    <xf numFmtId="0" fontId="21" fillId="0" borderId="27" xfId="30" applyFont="1" applyBorder="1" applyAlignment="1" applyProtection="1">
      <alignment horizontal="left" vertical="center" wrapText="1"/>
      <protection locked="0"/>
    </xf>
    <xf numFmtId="165" fontId="21" fillId="0" borderId="27" xfId="4" applyFont="1" applyFill="1" applyBorder="1" applyAlignment="1" applyProtection="1">
      <alignment horizontal="center" vertical="center" wrapText="1"/>
      <protection locked="0"/>
    </xf>
    <xf numFmtId="0" fontId="21" fillId="0" borderId="27" xfId="0" applyFont="1" applyBorder="1" applyAlignment="1" applyProtection="1">
      <alignment horizontal="left" vertical="center" wrapText="1"/>
      <protection locked="0"/>
    </xf>
    <xf numFmtId="43" fontId="33" fillId="0" borderId="27" xfId="1" applyFont="1" applyFill="1" applyBorder="1" applyAlignment="1" applyProtection="1">
      <alignment horizontal="center" vertical="center" wrapText="1"/>
      <protection locked="0"/>
    </xf>
    <xf numFmtId="43" fontId="21" fillId="0" borderId="27" xfId="1" applyFont="1" applyBorder="1" applyAlignment="1">
      <alignment horizontal="center" vertical="center"/>
    </xf>
    <xf numFmtId="0" fontId="21" fillId="0" borderId="27" xfId="0" applyFont="1" applyBorder="1" applyAlignment="1">
      <alignment horizontal="center" vertical="center" wrapText="1"/>
    </xf>
    <xf numFmtId="0" fontId="21" fillId="6" borderId="27" xfId="0" applyFont="1" applyFill="1" applyBorder="1" applyProtection="1">
      <protection hidden="1"/>
    </xf>
    <xf numFmtId="43" fontId="21" fillId="6" borderId="27" xfId="1" applyFont="1" applyFill="1" applyBorder="1" applyAlignment="1" applyProtection="1">
      <alignment horizontal="center"/>
      <protection hidden="1"/>
    </xf>
    <xf numFmtId="43" fontId="33" fillId="6" borderId="27" xfId="1" applyFont="1" applyFill="1" applyBorder="1" applyAlignment="1" applyProtection="1">
      <alignment horizontal="center"/>
      <protection locked="0"/>
    </xf>
    <xf numFmtId="43" fontId="22" fillId="6" borderId="27" xfId="1" applyFont="1" applyFill="1" applyBorder="1" applyAlignment="1" applyProtection="1">
      <alignment horizontal="center"/>
      <protection hidden="1"/>
    </xf>
    <xf numFmtId="0" fontId="21" fillId="4" borderId="27" xfId="0" applyFont="1" applyFill="1" applyBorder="1" applyAlignment="1">
      <alignment horizontal="left" vertical="center" wrapText="1"/>
    </xf>
    <xf numFmtId="43" fontId="21" fillId="4" borderId="27" xfId="1" applyFont="1" applyFill="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27" xfId="0" applyFont="1" applyBorder="1" applyAlignment="1" applyProtection="1">
      <alignment horizontal="left" vertical="center" wrapText="1"/>
      <protection hidden="1"/>
    </xf>
    <xf numFmtId="0" fontId="21" fillId="0" borderId="27" xfId="0" applyFont="1" applyBorder="1" applyAlignment="1" applyProtection="1">
      <alignment horizontal="center" vertical="center"/>
      <protection hidden="1"/>
    </xf>
    <xf numFmtId="43" fontId="21" fillId="0" borderId="27" xfId="1" applyFont="1" applyFill="1" applyBorder="1" applyAlignment="1">
      <alignment horizontal="center" vertical="center"/>
    </xf>
    <xf numFmtId="0" fontId="21" fillId="4" borderId="27" xfId="0" applyFont="1" applyFill="1" applyBorder="1" applyAlignment="1">
      <alignment horizontal="center" vertical="center"/>
    </xf>
    <xf numFmtId="43" fontId="21" fillId="4" borderId="27" xfId="1" applyFont="1" applyFill="1" applyBorder="1" applyAlignment="1" applyProtection="1">
      <alignment horizontal="right" vertical="center"/>
      <protection hidden="1"/>
    </xf>
    <xf numFmtId="0" fontId="22" fillId="8" borderId="27" xfId="0" applyFont="1" applyFill="1" applyBorder="1" applyAlignment="1" applyProtection="1">
      <alignment horizontal="left" vertical="center"/>
      <protection hidden="1"/>
    </xf>
    <xf numFmtId="43" fontId="22" fillId="8" borderId="27" xfId="1" applyFont="1" applyFill="1" applyBorder="1" applyAlignment="1" applyProtection="1">
      <alignment horizontal="right" vertical="center"/>
      <protection hidden="1"/>
    </xf>
    <xf numFmtId="0" fontId="22" fillId="4" borderId="27" xfId="0" applyFont="1" applyFill="1" applyBorder="1" applyAlignment="1">
      <alignment horizontal="left" vertical="center" wrapText="1"/>
    </xf>
    <xf numFmtId="0" fontId="3" fillId="0" borderId="27" xfId="0" applyFont="1" applyBorder="1" applyAlignment="1" applyProtection="1">
      <alignment horizontal="center" vertical="center"/>
      <protection hidden="1"/>
    </xf>
    <xf numFmtId="0" fontId="14" fillId="10" borderId="27" xfId="0" applyFont="1" applyFill="1" applyBorder="1" applyProtection="1">
      <protection hidden="1"/>
    </xf>
    <xf numFmtId="43" fontId="32" fillId="10" borderId="27" xfId="1" applyFont="1" applyFill="1" applyBorder="1" applyAlignment="1" applyProtection="1">
      <alignment horizontal="center"/>
      <protection hidden="1"/>
    </xf>
    <xf numFmtId="0" fontId="14" fillId="10" borderId="27" xfId="0" applyFont="1" applyFill="1" applyBorder="1" applyProtection="1">
      <protection locked="0"/>
    </xf>
    <xf numFmtId="43" fontId="14" fillId="10" borderId="27" xfId="1" applyFont="1" applyFill="1" applyBorder="1" applyAlignment="1" applyProtection="1">
      <alignment horizontal="center" vertical="center"/>
      <protection hidden="1"/>
    </xf>
    <xf numFmtId="0" fontId="21" fillId="0" borderId="27" xfId="0" applyFont="1" applyBorder="1" applyAlignment="1" applyProtection="1">
      <alignment vertical="top" wrapText="1"/>
      <protection locked="0"/>
    </xf>
    <xf numFmtId="0" fontId="22" fillId="0" borderId="27" xfId="0" applyFont="1" applyBorder="1" applyAlignment="1" applyProtection="1">
      <alignment vertical="center"/>
      <protection locked="0"/>
    </xf>
    <xf numFmtId="0" fontId="21" fillId="0" borderId="27" xfId="0" applyFont="1" applyBorder="1" applyAlignment="1" applyProtection="1">
      <alignment horizontal="left" vertical="top" wrapText="1"/>
      <protection locked="0"/>
    </xf>
    <xf numFmtId="0" fontId="22" fillId="0" borderId="27" xfId="0" applyFont="1" applyBorder="1" applyAlignment="1" applyProtection="1">
      <alignment vertical="top" wrapText="1"/>
      <protection locked="0"/>
    </xf>
    <xf numFmtId="2" fontId="6" fillId="0" borderId="0" xfId="0" applyNumberFormat="1" applyFont="1" applyAlignment="1" applyProtection="1">
      <alignment horizontal="center"/>
      <protection locked="0"/>
    </xf>
    <xf numFmtId="0" fontId="3" fillId="0" borderId="33" xfId="0" applyFont="1" applyBorder="1" applyAlignment="1">
      <alignment vertical="center"/>
    </xf>
    <xf numFmtId="2" fontId="21" fillId="0" borderId="33" xfId="0" applyNumberFormat="1" applyFont="1" applyBorder="1" applyAlignment="1">
      <alignment horizontal="center" vertical="center"/>
    </xf>
    <xf numFmtId="0" fontId="14" fillId="6" borderId="33" xfId="0" applyFont="1" applyFill="1" applyBorder="1" applyProtection="1">
      <protection hidden="1"/>
    </xf>
    <xf numFmtId="2" fontId="22" fillId="6" borderId="33" xfId="1" applyNumberFormat="1" applyFont="1" applyFill="1" applyBorder="1" applyAlignment="1" applyProtection="1">
      <alignment horizontal="center"/>
      <protection hidden="1"/>
    </xf>
    <xf numFmtId="43" fontId="32" fillId="6" borderId="33" xfId="1" applyFont="1" applyFill="1" applyBorder="1" applyAlignment="1" applyProtection="1">
      <alignment horizontal="center"/>
      <protection locked="0"/>
    </xf>
    <xf numFmtId="43" fontId="22" fillId="6" borderId="33" xfId="1" applyFont="1" applyFill="1" applyBorder="1" applyAlignment="1" applyProtection="1">
      <alignment horizontal="center" vertical="center"/>
      <protection hidden="1"/>
    </xf>
    <xf numFmtId="0" fontId="14" fillId="6" borderId="33" xfId="0" applyFont="1" applyFill="1" applyBorder="1" applyAlignment="1" applyProtection="1">
      <alignment horizontal="center"/>
      <protection hidden="1"/>
    </xf>
    <xf numFmtId="0" fontId="14" fillId="0" borderId="33" xfId="0" applyFont="1" applyBorder="1" applyProtection="1">
      <protection hidden="1"/>
    </xf>
    <xf numFmtId="2" fontId="22" fillId="0" borderId="33" xfId="1" applyNumberFormat="1" applyFont="1" applyFill="1" applyBorder="1" applyAlignment="1" applyProtection="1">
      <alignment horizontal="center"/>
      <protection hidden="1"/>
    </xf>
    <xf numFmtId="43" fontId="32" fillId="0" borderId="33" xfId="1" applyFont="1" applyFill="1" applyBorder="1" applyAlignment="1" applyProtection="1">
      <alignment horizontal="center"/>
      <protection locked="0"/>
    </xf>
    <xf numFmtId="43" fontId="22" fillId="0" borderId="33" xfId="1" applyFont="1" applyFill="1" applyBorder="1" applyAlignment="1" applyProtection="1">
      <alignment horizontal="center" vertical="center"/>
      <protection hidden="1"/>
    </xf>
    <xf numFmtId="1" fontId="94" fillId="0" borderId="0" xfId="26" applyNumberFormat="1" applyFont="1" applyBorder="1" applyAlignment="1" applyProtection="1">
      <alignment horizontal="center" wrapText="1"/>
    </xf>
    <xf numFmtId="0" fontId="21" fillId="0" borderId="34" xfId="0" applyFont="1" applyBorder="1" applyAlignment="1">
      <alignment horizontal="justify" vertical="top" wrapText="1"/>
    </xf>
    <xf numFmtId="0" fontId="21" fillId="4" borderId="33" xfId="0" applyFont="1" applyFill="1" applyBorder="1" applyAlignment="1">
      <alignment horizontal="center" vertical="center"/>
    </xf>
    <xf numFmtId="43" fontId="33" fillId="0" borderId="33" xfId="1" applyFont="1" applyFill="1" applyBorder="1" applyAlignment="1" applyProtection="1">
      <alignment horizontal="center" vertical="center" wrapText="1"/>
      <protection locked="0"/>
    </xf>
    <xf numFmtId="43" fontId="21" fillId="4" borderId="33" xfId="1" applyFont="1" applyFill="1" applyBorder="1" applyAlignment="1" applyProtection="1">
      <alignment horizontal="right" vertical="center"/>
      <protection hidden="1"/>
    </xf>
    <xf numFmtId="0" fontId="3" fillId="0" borderId="33" xfId="0" applyFont="1" applyBorder="1" applyAlignment="1" applyProtection="1">
      <alignment horizontal="center"/>
      <protection hidden="1"/>
    </xf>
    <xf numFmtId="2" fontId="21" fillId="0" borderId="33" xfId="1" applyNumberFormat="1" applyFont="1" applyFill="1" applyBorder="1" applyAlignment="1">
      <alignment horizontal="center" vertical="center"/>
    </xf>
    <xf numFmtId="0" fontId="14" fillId="0" borderId="33" xfId="0" applyFont="1" applyBorder="1" applyAlignment="1">
      <alignment vertical="center"/>
    </xf>
    <xf numFmtId="0" fontId="22" fillId="0" borderId="2" xfId="30" applyFont="1" applyBorder="1" applyAlignment="1" applyProtection="1">
      <alignment horizontal="left" vertical="center" wrapText="1"/>
      <protection locked="0"/>
    </xf>
    <xf numFmtId="0" fontId="3" fillId="0" borderId="2" xfId="0" applyFont="1" applyBorder="1" applyAlignment="1">
      <alignment horizontal="center"/>
    </xf>
    <xf numFmtId="0" fontId="14" fillId="6" borderId="2" xfId="0" applyFont="1" applyFill="1" applyBorder="1" applyAlignment="1" applyProtection="1">
      <alignment horizontal="center"/>
      <protection hidden="1"/>
    </xf>
    <xf numFmtId="0" fontId="14" fillId="0" borderId="2" xfId="0" applyFont="1" applyBorder="1" applyAlignment="1">
      <alignment horizontal="center"/>
    </xf>
    <xf numFmtId="2" fontId="21" fillId="0" borderId="2" xfId="1" applyNumberFormat="1" applyFont="1" applyFill="1" applyBorder="1" applyAlignment="1">
      <alignment horizontal="center" vertical="center" wrapText="1"/>
    </xf>
    <xf numFmtId="2" fontId="34" fillId="7" borderId="2" xfId="3" applyNumberFormat="1" applyFont="1" applyFill="1" applyBorder="1" applyAlignment="1" applyProtection="1">
      <alignment horizontal="center" vertical="center" wrapText="1"/>
      <protection hidden="1"/>
    </xf>
    <xf numFmtId="2" fontId="21" fillId="6" borderId="2" xfId="1" applyNumberFormat="1" applyFont="1" applyFill="1" applyBorder="1" applyAlignment="1" applyProtection="1">
      <alignment horizontal="right" vertical="center"/>
      <protection hidden="1"/>
    </xf>
    <xf numFmtId="43" fontId="31" fillId="6" borderId="2" xfId="1" applyFont="1" applyFill="1" applyBorder="1" applyAlignment="1" applyProtection="1">
      <alignment horizontal="right" vertical="center"/>
      <protection locked="0"/>
    </xf>
    <xf numFmtId="2" fontId="31" fillId="0" borderId="0" xfId="0" applyNumberFormat="1" applyFont="1" applyAlignment="1" applyProtection="1">
      <alignment horizontal="center"/>
      <protection locked="0"/>
    </xf>
    <xf numFmtId="0" fontId="21" fillId="0" borderId="2" xfId="0" applyFont="1" applyBorder="1" applyAlignment="1">
      <alignment vertical="center"/>
    </xf>
    <xf numFmtId="0" fontId="22" fillId="6" borderId="2" xfId="0" applyFont="1" applyFill="1" applyBorder="1" applyAlignment="1" applyProtection="1">
      <alignment horizontal="center"/>
      <protection hidden="1"/>
    </xf>
    <xf numFmtId="0" fontId="21" fillId="0" borderId="2" xfId="0" applyFont="1" applyBorder="1" applyAlignment="1">
      <alignment horizontal="center"/>
    </xf>
    <xf numFmtId="0" fontId="22" fillId="0" borderId="2" xfId="0" applyFont="1" applyBorder="1" applyAlignment="1">
      <alignment horizontal="center"/>
    </xf>
    <xf numFmtId="0" fontId="22" fillId="6" borderId="33" xfId="0" applyFont="1" applyFill="1" applyBorder="1" applyAlignment="1" applyProtection="1">
      <alignment horizontal="center"/>
      <protection hidden="1"/>
    </xf>
    <xf numFmtId="0" fontId="22" fillId="6" borderId="33" xfId="0" applyFont="1" applyFill="1" applyBorder="1" applyProtection="1">
      <protection hidden="1"/>
    </xf>
    <xf numFmtId="0" fontId="29" fillId="0" borderId="2" xfId="33" applyFont="1" applyBorder="1" applyAlignment="1" applyProtection="1">
      <alignment vertical="center" wrapText="1"/>
      <protection locked="0"/>
    </xf>
    <xf numFmtId="43" fontId="21" fillId="0" borderId="33" xfId="1" applyFont="1" applyBorder="1" applyAlignment="1" applyProtection="1">
      <alignment horizontal="center" vertical="center"/>
      <protection hidden="1"/>
    </xf>
    <xf numFmtId="0" fontId="22" fillId="6" borderId="33" xfId="0" applyFont="1" applyFill="1" applyBorder="1" applyAlignment="1" applyProtection="1">
      <alignment horizontal="center" vertical="center"/>
      <protection hidden="1"/>
    </xf>
    <xf numFmtId="0" fontId="21" fillId="0" borderId="33" xfId="177" applyFont="1" applyBorder="1" applyAlignment="1">
      <alignment vertical="top" wrapText="1"/>
    </xf>
    <xf numFmtId="2" fontId="0" fillId="0" borderId="0" xfId="0" applyNumberFormat="1" applyProtection="1">
      <protection locked="0"/>
    </xf>
    <xf numFmtId="0" fontId="21" fillId="0" borderId="33" xfId="0" applyFont="1" applyBorder="1" applyAlignment="1">
      <alignment horizontal="left" vertical="center" wrapText="1"/>
    </xf>
    <xf numFmtId="0" fontId="22" fillId="6" borderId="33" xfId="2" applyFont="1" applyFill="1" applyBorder="1" applyAlignment="1" applyProtection="1">
      <alignment horizontal="left" vertical="center" wrapText="1"/>
      <protection hidden="1"/>
    </xf>
    <xf numFmtId="2" fontId="21" fillId="0" borderId="35" xfId="0" applyNumberFormat="1" applyFont="1" applyBorder="1" applyAlignment="1">
      <alignment horizontal="center" vertical="center"/>
    </xf>
    <xf numFmtId="43" fontId="21" fillId="0" borderId="35" xfId="1" applyFont="1" applyBorder="1" applyAlignment="1" applyProtection="1">
      <alignment horizontal="center" vertical="center"/>
      <protection hidden="1"/>
    </xf>
    <xf numFmtId="0" fontId="21" fillId="0" borderId="35" xfId="0" applyFont="1" applyBorder="1" applyAlignment="1">
      <alignment horizontal="center" vertical="center" wrapText="1"/>
    </xf>
    <xf numFmtId="43" fontId="33" fillId="0" borderId="35" xfId="1" applyFont="1" applyFill="1" applyBorder="1" applyAlignment="1" applyProtection="1">
      <alignment horizontal="center" vertical="center" wrapText="1"/>
      <protection locked="0"/>
    </xf>
    <xf numFmtId="0" fontId="21" fillId="0" borderId="35" xfId="0" applyFont="1" applyBorder="1" applyAlignment="1">
      <alignment horizontal="center" vertical="center"/>
    </xf>
    <xf numFmtId="0" fontId="34" fillId="7" borderId="33" xfId="3" applyFont="1" applyFill="1" applyBorder="1" applyAlignment="1" applyProtection="1">
      <alignment horizontal="center" vertical="center" wrapText="1"/>
      <protection hidden="1"/>
    </xf>
    <xf numFmtId="43" fontId="22" fillId="7" borderId="33" xfId="1" applyFont="1" applyFill="1" applyBorder="1" applyAlignment="1" applyProtection="1">
      <alignment horizontal="center" vertical="center" wrapText="1"/>
      <protection hidden="1"/>
    </xf>
    <xf numFmtId="0" fontId="21" fillId="6" borderId="33" xfId="2" applyFont="1" applyFill="1" applyBorder="1" applyAlignment="1" applyProtection="1">
      <alignment horizontal="center" vertical="center"/>
      <protection hidden="1"/>
    </xf>
    <xf numFmtId="43" fontId="33" fillId="6" borderId="33" xfId="1" applyFont="1" applyFill="1" applyBorder="1" applyAlignment="1" applyProtection="1">
      <alignment horizontal="center" vertical="center"/>
      <protection hidden="1"/>
    </xf>
    <xf numFmtId="0" fontId="21" fillId="6" borderId="33" xfId="2" applyFont="1" applyFill="1" applyBorder="1" applyAlignment="1" applyProtection="1">
      <alignment horizontal="center" vertical="center"/>
      <protection locked="0"/>
    </xf>
    <xf numFmtId="0" fontId="21" fillId="0" borderId="33" xfId="177" applyFont="1" applyBorder="1" applyAlignment="1">
      <alignment horizontal="centerContinuous" vertical="top"/>
    </xf>
    <xf numFmtId="0" fontId="22" fillId="0" borderId="33" xfId="177" applyFont="1" applyBorder="1" applyAlignment="1">
      <alignment horizontal="center" vertical="center"/>
    </xf>
    <xf numFmtId="1" fontId="22" fillId="0" borderId="33" xfId="177" applyNumberFormat="1" applyFont="1" applyBorder="1" applyAlignment="1">
      <alignment horizontal="center" vertical="center"/>
    </xf>
    <xf numFmtId="3" fontId="21" fillId="0" borderId="33" xfId="177" applyNumberFormat="1" applyFont="1" applyBorder="1" applyAlignment="1">
      <alignment horizontal="center" vertical="center"/>
    </xf>
    <xf numFmtId="3" fontId="21" fillId="0" borderId="33" xfId="177" applyNumberFormat="1" applyFont="1" applyBorder="1" applyAlignment="1">
      <alignment horizontal="right" vertical="center"/>
    </xf>
    <xf numFmtId="0" fontId="21" fillId="0" borderId="33" xfId="177" applyFont="1" applyBorder="1" applyAlignment="1">
      <alignment horizontal="center" vertical="center"/>
    </xf>
    <xf numFmtId="0" fontId="21" fillId="0" borderId="13" xfId="39" applyFont="1" applyBorder="1" applyAlignment="1">
      <alignment vertical="top" wrapText="1"/>
    </xf>
    <xf numFmtId="0" fontId="21" fillId="0" borderId="35" xfId="177" applyFont="1" applyBorder="1" applyAlignment="1">
      <alignment horizontal="centerContinuous" vertical="top"/>
    </xf>
    <xf numFmtId="0" fontId="22" fillId="0" borderId="33" xfId="177" applyFont="1" applyBorder="1" applyAlignment="1">
      <alignment vertical="top" wrapText="1"/>
    </xf>
    <xf numFmtId="0" fontId="21" fillId="0" borderId="33" xfId="177" quotePrefix="1" applyFont="1" applyBorder="1" applyAlignment="1">
      <alignment vertical="top" wrapText="1"/>
    </xf>
    <xf numFmtId="0" fontId="22" fillId="0" borderId="33" xfId="177" quotePrefix="1" applyFont="1" applyBorder="1" applyAlignment="1">
      <alignment vertical="top" wrapText="1"/>
    </xf>
    <xf numFmtId="0" fontId="31" fillId="0" borderId="33" xfId="0" applyFont="1" applyBorder="1" applyProtection="1">
      <protection locked="0"/>
    </xf>
    <xf numFmtId="0" fontId="22" fillId="0" borderId="33" xfId="177" applyFont="1" applyBorder="1" applyAlignment="1">
      <alignment horizontal="centerContinuous" vertical="top"/>
    </xf>
    <xf numFmtId="43" fontId="32" fillId="10" borderId="2" xfId="1" applyFont="1" applyFill="1" applyBorder="1" applyProtection="1">
      <protection locked="0"/>
    </xf>
    <xf numFmtId="43" fontId="22" fillId="10" borderId="2" xfId="1" applyFont="1" applyFill="1" applyBorder="1" applyProtection="1">
      <protection hidden="1"/>
    </xf>
    <xf numFmtId="0" fontId="21" fillId="0" borderId="35" xfId="177" applyFont="1" applyBorder="1" applyAlignment="1">
      <alignment horizontal="center" vertical="center"/>
    </xf>
    <xf numFmtId="43" fontId="34" fillId="8" borderId="2" xfId="1" applyFont="1" applyFill="1" applyBorder="1" applyAlignment="1" applyProtection="1">
      <alignment horizontal="right" vertical="center"/>
      <protection locked="0"/>
    </xf>
    <xf numFmtId="43" fontId="31" fillId="8" borderId="2" xfId="1" applyFont="1" applyFill="1" applyBorder="1" applyAlignment="1" applyProtection="1">
      <alignment horizontal="right" vertical="center"/>
      <protection locked="0"/>
    </xf>
    <xf numFmtId="0" fontId="22" fillId="0" borderId="33" xfId="177" applyFont="1" applyBorder="1" applyAlignment="1">
      <alignment vertical="top"/>
    </xf>
    <xf numFmtId="43" fontId="34" fillId="6" borderId="33" xfId="1" applyFont="1" applyFill="1" applyBorder="1" applyAlignment="1" applyProtection="1">
      <alignment horizontal="left" vertical="center"/>
      <protection hidden="1"/>
    </xf>
    <xf numFmtId="0" fontId="21" fillId="0" borderId="33" xfId="8613" applyFont="1" applyBorder="1" applyAlignment="1">
      <alignment vertical="top" wrapText="1"/>
    </xf>
    <xf numFmtId="0" fontId="21" fillId="0" borderId="33" xfId="177" applyFont="1" applyBorder="1" applyAlignment="1">
      <alignment vertical="top"/>
    </xf>
    <xf numFmtId="43" fontId="34" fillId="6" borderId="33" xfId="1" applyFont="1" applyFill="1" applyBorder="1" applyAlignment="1" applyProtection="1">
      <alignment horizontal="left" vertical="center" wrapText="1"/>
      <protection hidden="1"/>
    </xf>
    <xf numFmtId="0" fontId="21" fillId="0" borderId="5" xfId="0" applyFont="1" applyBorder="1" applyAlignment="1">
      <alignment vertical="top" wrapText="1"/>
    </xf>
    <xf numFmtId="0" fontId="21" fillId="0" borderId="35" xfId="0" applyFont="1" applyBorder="1" applyAlignment="1">
      <alignment vertical="top" wrapText="1"/>
    </xf>
    <xf numFmtId="0" fontId="22" fillId="0" borderId="35" xfId="0" applyFont="1" applyBorder="1" applyAlignment="1">
      <alignment vertical="top" wrapText="1"/>
    </xf>
    <xf numFmtId="0" fontId="22" fillId="0" borderId="5" xfId="0" applyFont="1" applyBorder="1" applyAlignment="1">
      <alignment vertical="top" wrapText="1"/>
    </xf>
    <xf numFmtId="0" fontId="21" fillId="0" borderId="35" xfId="177" quotePrefix="1" applyFont="1" applyBorder="1" applyAlignment="1">
      <alignment vertical="top" wrapText="1"/>
    </xf>
    <xf numFmtId="0" fontId="22" fillId="0" borderId="35" xfId="0" applyFont="1" applyBorder="1" applyAlignment="1">
      <alignment horizontal="left" vertical="top" wrapText="1"/>
    </xf>
    <xf numFmtId="0" fontId="21" fillId="0" borderId="35" xfId="0" applyFont="1" applyBorder="1" applyAlignment="1">
      <alignment horizontal="left" vertical="top" wrapText="1"/>
    </xf>
    <xf numFmtId="0" fontId="22" fillId="0" borderId="5" xfId="0" applyFont="1" applyBorder="1" applyAlignment="1">
      <alignment horizontal="left" vertical="top" wrapText="1"/>
    </xf>
    <xf numFmtId="0" fontId="21" fillId="0" borderId="35" xfId="0" applyFont="1" applyBorder="1" applyAlignment="1">
      <alignment vertical="center" wrapText="1"/>
    </xf>
    <xf numFmtId="2" fontId="21" fillId="0" borderId="35" xfId="22" applyNumberFormat="1" applyFont="1" applyFill="1" applyBorder="1" applyAlignment="1">
      <alignment horizontal="center" vertical="center" wrapText="1"/>
    </xf>
    <xf numFmtId="0" fontId="14" fillId="0" borderId="5" xfId="0" applyFont="1" applyBorder="1" applyAlignment="1">
      <alignment horizontal="left" wrapText="1"/>
    </xf>
    <xf numFmtId="0" fontId="96" fillId="0" borderId="0" xfId="0" applyFont="1" applyProtection="1">
      <protection locked="0"/>
    </xf>
    <xf numFmtId="0" fontId="64" fillId="0" borderId="2" xfId="0" applyFont="1" applyBorder="1" applyAlignment="1" applyProtection="1">
      <alignment horizontal="center"/>
      <protection locked="0"/>
    </xf>
    <xf numFmtId="0" fontId="30" fillId="9" borderId="2" xfId="32" applyFont="1" applyFill="1" applyBorder="1"/>
    <xf numFmtId="43" fontId="30" fillId="9" borderId="2" xfId="32" applyNumberFormat="1" applyFont="1" applyFill="1" applyBorder="1"/>
    <xf numFmtId="0" fontId="97" fillId="0" borderId="0" xfId="32" applyFont="1" applyAlignment="1" applyProtection="1">
      <alignment horizontal="center"/>
      <protection locked="0"/>
    </xf>
    <xf numFmtId="0" fontId="98" fillId="0" borderId="0" xfId="31" applyFont="1" applyProtection="1">
      <protection locked="0"/>
    </xf>
    <xf numFmtId="0" fontId="99" fillId="0" borderId="0" xfId="32" applyFont="1" applyAlignment="1" applyProtection="1">
      <alignment horizontal="center"/>
      <protection locked="0"/>
    </xf>
    <xf numFmtId="0" fontId="100" fillId="0" borderId="0" xfId="32" applyFont="1" applyAlignment="1" applyProtection="1">
      <alignment horizontal="center"/>
      <protection locked="0"/>
    </xf>
    <xf numFmtId="0" fontId="101" fillId="0" borderId="0" xfId="31" applyFont="1" applyAlignment="1" applyProtection="1">
      <alignment horizontal="center"/>
      <protection locked="0"/>
    </xf>
    <xf numFmtId="0" fontId="36" fillId="0" borderId="2" xfId="32" applyFont="1" applyBorder="1" applyAlignment="1">
      <alignment horizontal="center"/>
    </xf>
    <xf numFmtId="0" fontId="36" fillId="0" borderId="2" xfId="31" applyFont="1" applyBorder="1"/>
    <xf numFmtId="43" fontId="36" fillId="0" borderId="2" xfId="31" applyNumberFormat="1" applyFont="1" applyBorder="1"/>
    <xf numFmtId="0" fontId="36" fillId="0" borderId="2" xfId="32" applyFont="1" applyBorder="1"/>
    <xf numFmtId="43" fontId="36" fillId="0" borderId="2" xfId="32" applyNumberFormat="1" applyFont="1" applyBorder="1"/>
    <xf numFmtId="0" fontId="36" fillId="0" borderId="33" xfId="31" applyFont="1" applyBorder="1"/>
    <xf numFmtId="43" fontId="36" fillId="0" borderId="33" xfId="31" applyNumberFormat="1" applyFont="1" applyBorder="1"/>
    <xf numFmtId="0" fontId="21" fillId="0" borderId="35" xfId="0" applyFont="1" applyBorder="1" applyAlignment="1">
      <alignment horizontal="left" vertical="center" wrapText="1"/>
    </xf>
    <xf numFmtId="0" fontId="3" fillId="0" borderId="35" xfId="0" applyFont="1" applyBorder="1" applyAlignment="1">
      <alignment horizontal="center" vertical="center"/>
    </xf>
    <xf numFmtId="43" fontId="33" fillId="0" borderId="35" xfId="1" applyFont="1" applyFill="1" applyBorder="1" applyAlignment="1" applyProtection="1">
      <alignment horizontal="center" vertical="center"/>
      <protection locked="0"/>
    </xf>
    <xf numFmtId="43" fontId="21" fillId="0" borderId="35" xfId="1" applyFont="1" applyFill="1" applyBorder="1" applyAlignment="1" applyProtection="1">
      <alignment horizontal="center" vertical="center"/>
      <protection hidden="1"/>
    </xf>
    <xf numFmtId="0" fontId="17" fillId="0" borderId="35" xfId="0" applyFont="1" applyBorder="1" applyAlignment="1">
      <alignment horizontal="center" vertical="center" wrapText="1"/>
    </xf>
    <xf numFmtId="0" fontId="22" fillId="8" borderId="35" xfId="0" applyFont="1" applyFill="1" applyBorder="1" applyAlignment="1" applyProtection="1">
      <alignment horizontal="center" vertical="center"/>
      <protection hidden="1"/>
    </xf>
    <xf numFmtId="0" fontId="14" fillId="0" borderId="39" xfId="0" applyFont="1" applyBorder="1" applyAlignment="1">
      <alignment horizontal="left" vertical="center" wrapText="1"/>
    </xf>
    <xf numFmtId="0" fontId="22" fillId="8" borderId="35" xfId="0" applyFont="1" applyFill="1" applyBorder="1" applyAlignment="1" applyProtection="1">
      <alignment horizontal="left" vertical="center" wrapText="1"/>
      <protection hidden="1"/>
    </xf>
    <xf numFmtId="43" fontId="32" fillId="8" borderId="35" xfId="1" applyFont="1" applyFill="1" applyBorder="1" applyAlignment="1" applyProtection="1">
      <alignment horizontal="right" vertical="center"/>
      <protection locked="0"/>
    </xf>
    <xf numFmtId="0" fontId="13" fillId="7" borderId="35" xfId="3" applyFont="1" applyFill="1" applyBorder="1" applyAlignment="1" applyProtection="1">
      <alignment horizontal="center" vertical="center" wrapText="1"/>
      <protection hidden="1"/>
    </xf>
    <xf numFmtId="3" fontId="14" fillId="7" borderId="35" xfId="22" applyNumberFormat="1" applyFont="1" applyFill="1" applyBorder="1" applyAlignment="1" applyProtection="1">
      <alignment horizontal="center" vertical="center" wrapText="1"/>
      <protection hidden="1"/>
    </xf>
    <xf numFmtId="0" fontId="14" fillId="7" borderId="35" xfId="0" applyFont="1" applyFill="1" applyBorder="1" applyAlignment="1" applyProtection="1">
      <alignment horizontal="center" vertical="center" wrapText="1"/>
      <protection hidden="1"/>
    </xf>
    <xf numFmtId="2" fontId="14" fillId="7" borderId="35" xfId="22" applyNumberFormat="1" applyFont="1" applyFill="1" applyBorder="1" applyAlignment="1" applyProtection="1">
      <alignment horizontal="center" vertical="center" wrapText="1"/>
      <protection hidden="1"/>
    </xf>
    <xf numFmtId="167" fontId="22" fillId="0" borderId="35" xfId="22" applyNumberFormat="1" applyFont="1" applyFill="1" applyBorder="1" applyAlignment="1">
      <alignment horizontal="center" vertical="center" wrapText="1"/>
    </xf>
    <xf numFmtId="4" fontId="33" fillId="0" borderId="35" xfId="1" applyNumberFormat="1" applyFont="1" applyFill="1" applyBorder="1" applyAlignment="1" applyProtection="1">
      <alignment horizontal="right" vertical="center" wrapText="1"/>
      <protection locked="0"/>
    </xf>
    <xf numFmtId="43" fontId="31" fillId="0" borderId="35" xfId="1" applyFont="1" applyFill="1" applyBorder="1" applyAlignment="1" applyProtection="1">
      <alignment horizontal="right" vertical="center"/>
      <protection hidden="1"/>
    </xf>
    <xf numFmtId="0" fontId="34" fillId="7" borderId="35" xfId="3" applyFont="1" applyFill="1" applyBorder="1" applyAlignment="1" applyProtection="1">
      <alignment horizontal="center" vertical="center" wrapText="1"/>
      <protection hidden="1"/>
    </xf>
    <xf numFmtId="3" fontId="22" fillId="7" borderId="35" xfId="22" applyNumberFormat="1" applyFont="1" applyFill="1" applyBorder="1" applyAlignment="1" applyProtection="1">
      <alignment horizontal="center" vertical="center" wrapText="1"/>
      <protection hidden="1"/>
    </xf>
    <xf numFmtId="0" fontId="22" fillId="7" borderId="35" xfId="0" applyFont="1" applyFill="1" applyBorder="1" applyAlignment="1" applyProtection="1">
      <alignment horizontal="center" vertical="center" wrapText="1"/>
      <protection hidden="1"/>
    </xf>
    <xf numFmtId="2" fontId="22" fillId="7" borderId="35" xfId="22" applyNumberFormat="1" applyFont="1" applyFill="1" applyBorder="1" applyAlignment="1" applyProtection="1">
      <alignment horizontal="center" vertical="center" wrapText="1"/>
      <protection hidden="1"/>
    </xf>
    <xf numFmtId="43" fontId="34" fillId="8" borderId="35" xfId="1" applyFont="1" applyFill="1" applyBorder="1" applyAlignment="1" applyProtection="1">
      <alignment horizontal="right"/>
      <protection hidden="1"/>
    </xf>
    <xf numFmtId="0" fontId="22" fillId="10" borderId="35" xfId="0" applyFont="1" applyFill="1" applyBorder="1" applyProtection="1">
      <protection hidden="1"/>
    </xf>
    <xf numFmtId="2" fontId="22" fillId="10" borderId="35" xfId="1" applyNumberFormat="1" applyFont="1" applyFill="1" applyBorder="1" applyAlignment="1" applyProtection="1">
      <alignment horizontal="right" vertical="center"/>
      <protection hidden="1"/>
    </xf>
    <xf numFmtId="43" fontId="22" fillId="10" borderId="35" xfId="1" applyFont="1" applyFill="1" applyBorder="1" applyProtection="1">
      <protection locked="0"/>
    </xf>
    <xf numFmtId="43" fontId="22" fillId="10" borderId="35" xfId="1" applyFont="1" applyFill="1" applyBorder="1" applyProtection="1">
      <protection hidden="1"/>
    </xf>
    <xf numFmtId="43" fontId="36" fillId="0" borderId="35" xfId="32" applyNumberFormat="1" applyFont="1" applyBorder="1"/>
    <xf numFmtId="43" fontId="31" fillId="0" borderId="35" xfId="1" applyFont="1" applyFill="1" applyBorder="1" applyAlignment="1" applyProtection="1">
      <alignment horizontal="center" vertical="center"/>
      <protection hidden="1"/>
    </xf>
    <xf numFmtId="0" fontId="14" fillId="6" borderId="35" xfId="0" applyFont="1" applyFill="1" applyBorder="1" applyAlignment="1" applyProtection="1">
      <alignment horizontal="left" vertical="center" wrapText="1"/>
      <protection hidden="1"/>
    </xf>
    <xf numFmtId="167" fontId="14" fillId="6" borderId="35" xfId="22" applyNumberFormat="1" applyFont="1" applyFill="1" applyBorder="1" applyAlignment="1" applyProtection="1">
      <alignment horizontal="center" vertical="center" wrapText="1"/>
      <protection hidden="1"/>
    </xf>
    <xf numFmtId="0" fontId="3" fillId="6" borderId="35" xfId="0" applyFont="1" applyFill="1" applyBorder="1" applyAlignment="1" applyProtection="1">
      <alignment horizontal="center" vertical="center" wrapText="1"/>
      <protection hidden="1"/>
    </xf>
    <xf numFmtId="166" fontId="15" fillId="6" borderId="35" xfId="22" applyNumberFormat="1" applyFont="1" applyFill="1" applyBorder="1" applyAlignment="1" applyProtection="1">
      <alignment horizontal="right" vertical="center" wrapText="1"/>
      <protection locked="0"/>
    </xf>
    <xf numFmtId="43" fontId="17" fillId="6" borderId="35" xfId="1" applyFont="1" applyFill="1" applyBorder="1" applyAlignment="1" applyProtection="1">
      <alignment vertical="center" wrapText="1"/>
      <protection hidden="1"/>
    </xf>
    <xf numFmtId="0" fontId="22" fillId="6" borderId="35" xfId="0" applyFont="1" applyFill="1" applyBorder="1" applyAlignment="1" applyProtection="1">
      <alignment horizontal="center" vertical="center"/>
      <protection hidden="1"/>
    </xf>
    <xf numFmtId="0" fontId="22" fillId="6" borderId="35" xfId="0" applyFont="1" applyFill="1" applyBorder="1" applyProtection="1">
      <protection hidden="1"/>
    </xf>
    <xf numFmtId="0" fontId="21" fillId="6" borderId="35" xfId="0" applyFont="1" applyFill="1" applyBorder="1" applyAlignment="1" applyProtection="1">
      <alignment horizontal="center" vertical="center" wrapText="1"/>
      <protection hidden="1"/>
    </xf>
    <xf numFmtId="43" fontId="32" fillId="6" borderId="35" xfId="1" applyFont="1" applyFill="1" applyBorder="1" applyAlignment="1" applyProtection="1">
      <alignment horizontal="right"/>
      <protection locked="0"/>
    </xf>
    <xf numFmtId="43" fontId="34" fillId="6" borderId="35" xfId="1" applyFont="1" applyFill="1" applyBorder="1" applyAlignment="1" applyProtection="1">
      <alignment horizontal="right"/>
      <protection hidden="1"/>
    </xf>
    <xf numFmtId="164" fontId="22" fillId="0" borderId="35" xfId="22" applyFont="1" applyFill="1" applyBorder="1" applyAlignment="1">
      <alignment horizontal="center" vertical="center" wrapText="1"/>
    </xf>
    <xf numFmtId="168" fontId="33" fillId="0" borderId="35" xfId="22" applyNumberFormat="1" applyFont="1" applyFill="1" applyBorder="1" applyAlignment="1" applyProtection="1">
      <alignment horizontal="right" vertical="center" wrapText="1"/>
      <protection locked="0"/>
    </xf>
    <xf numFmtId="2" fontId="22" fillId="8" borderId="35" xfId="1" applyNumberFormat="1" applyFont="1" applyFill="1" applyBorder="1" applyAlignment="1" applyProtection="1">
      <alignment horizontal="center" vertical="center"/>
      <protection hidden="1"/>
    </xf>
    <xf numFmtId="164" fontId="22" fillId="0" borderId="40" xfId="22" applyFont="1" applyFill="1" applyBorder="1" applyAlignment="1">
      <alignment horizontal="center" vertical="center" wrapText="1"/>
    </xf>
    <xf numFmtId="168" fontId="33" fillId="0" borderId="40" xfId="22" applyNumberFormat="1" applyFont="1" applyFill="1" applyBorder="1" applyAlignment="1" applyProtection="1">
      <alignment horizontal="right" vertical="center" wrapText="1"/>
      <protection locked="0"/>
    </xf>
    <xf numFmtId="43" fontId="31" fillId="0" borderId="40" xfId="1" applyFont="1" applyFill="1" applyBorder="1" applyAlignment="1" applyProtection="1">
      <alignment horizontal="right" vertical="center"/>
      <protection hidden="1"/>
    </xf>
    <xf numFmtId="0" fontId="13" fillId="7" borderId="40" xfId="3" applyFont="1" applyFill="1" applyBorder="1" applyAlignment="1" applyProtection="1">
      <alignment horizontal="center" vertical="center" wrapText="1"/>
      <protection hidden="1"/>
    </xf>
    <xf numFmtId="3" fontId="14" fillId="7" borderId="40" xfId="22" applyNumberFormat="1" applyFont="1" applyFill="1" applyBorder="1" applyAlignment="1" applyProtection="1">
      <alignment horizontal="center" vertical="center" wrapText="1"/>
      <protection hidden="1"/>
    </xf>
    <xf numFmtId="0" fontId="14" fillId="7" borderId="40" xfId="0" applyFont="1" applyFill="1" applyBorder="1" applyAlignment="1" applyProtection="1">
      <alignment horizontal="center" vertical="center" wrapText="1"/>
      <protection hidden="1"/>
    </xf>
    <xf numFmtId="2" fontId="14" fillId="7" borderId="40" xfId="22" applyNumberFormat="1" applyFont="1" applyFill="1" applyBorder="1" applyAlignment="1" applyProtection="1">
      <alignment horizontal="center" vertical="center" wrapText="1"/>
      <protection hidden="1"/>
    </xf>
    <xf numFmtId="0" fontId="14" fillId="6" borderId="40" xfId="0" applyFont="1" applyFill="1" applyBorder="1" applyAlignment="1" applyProtection="1">
      <alignment horizontal="center" vertical="center"/>
      <protection hidden="1"/>
    </xf>
    <xf numFmtId="0" fontId="14" fillId="6" borderId="40" xfId="0" applyFont="1" applyFill="1" applyBorder="1" applyAlignment="1" applyProtection="1">
      <alignment horizontal="left" vertical="center" wrapText="1"/>
      <protection hidden="1"/>
    </xf>
    <xf numFmtId="0" fontId="3" fillId="6" borderId="40" xfId="0" applyFont="1" applyFill="1" applyBorder="1" applyAlignment="1" applyProtection="1">
      <alignment horizontal="center" vertical="center"/>
      <protection hidden="1"/>
    </xf>
    <xf numFmtId="2" fontId="3" fillId="6" borderId="40" xfId="1" applyNumberFormat="1" applyFont="1" applyFill="1" applyBorder="1" applyAlignment="1" applyProtection="1">
      <alignment horizontal="right" vertical="center"/>
      <protection hidden="1"/>
    </xf>
    <xf numFmtId="43" fontId="15" fillId="6" borderId="40" xfId="1" applyFont="1" applyFill="1" applyBorder="1" applyAlignment="1" applyProtection="1">
      <alignment horizontal="right" vertical="center"/>
      <protection locked="0"/>
    </xf>
    <xf numFmtId="43" fontId="3" fillId="6" borderId="40" xfId="1" applyFont="1" applyFill="1" applyBorder="1" applyAlignment="1" applyProtection="1">
      <alignment horizontal="right"/>
      <protection hidden="1"/>
    </xf>
    <xf numFmtId="167" fontId="22" fillId="0" borderId="40" xfId="22" applyNumberFormat="1" applyFont="1" applyFill="1" applyBorder="1" applyAlignment="1">
      <alignment horizontal="center" vertical="center" wrapText="1"/>
    </xf>
    <xf numFmtId="0" fontId="14" fillId="8" borderId="40" xfId="0" applyFont="1" applyFill="1" applyBorder="1" applyAlignment="1" applyProtection="1">
      <alignment horizontal="center" vertical="center"/>
      <protection hidden="1"/>
    </xf>
    <xf numFmtId="0" fontId="14" fillId="8" borderId="40" xfId="0" applyFont="1" applyFill="1" applyBorder="1" applyAlignment="1" applyProtection="1">
      <alignment horizontal="left" vertical="center" wrapText="1"/>
      <protection hidden="1"/>
    </xf>
    <xf numFmtId="43" fontId="18" fillId="8" borderId="40" xfId="1" applyFont="1" applyFill="1" applyBorder="1" applyAlignment="1" applyProtection="1">
      <alignment horizontal="right" vertical="center"/>
      <protection locked="0"/>
    </xf>
    <xf numFmtId="43" fontId="13" fillId="8" borderId="40" xfId="1" applyFont="1" applyFill="1" applyBorder="1" applyAlignment="1" applyProtection="1">
      <alignment horizontal="right"/>
      <protection hidden="1"/>
    </xf>
    <xf numFmtId="167" fontId="14" fillId="6" borderId="40" xfId="22" applyNumberFormat="1" applyFont="1" applyFill="1" applyBorder="1" applyAlignment="1" applyProtection="1">
      <alignment horizontal="center" vertical="center" wrapText="1"/>
      <protection hidden="1"/>
    </xf>
    <xf numFmtId="0" fontId="3" fillId="6" borderId="40" xfId="0" applyFont="1" applyFill="1" applyBorder="1" applyAlignment="1" applyProtection="1">
      <alignment horizontal="center" vertical="center" wrapText="1"/>
      <protection hidden="1"/>
    </xf>
    <xf numFmtId="166" fontId="15" fillId="6" borderId="40" xfId="22" applyNumberFormat="1" applyFont="1" applyFill="1" applyBorder="1" applyAlignment="1" applyProtection="1">
      <alignment horizontal="right" vertical="center" wrapText="1"/>
      <protection locked="0"/>
    </xf>
    <xf numFmtId="43" fontId="17" fillId="6" borderId="40" xfId="1" applyFont="1" applyFill="1" applyBorder="1" applyAlignment="1" applyProtection="1">
      <alignment vertical="center" wrapText="1"/>
      <protection hidden="1"/>
    </xf>
    <xf numFmtId="0" fontId="22" fillId="8" borderId="40" xfId="0" applyFont="1" applyFill="1" applyBorder="1" applyAlignment="1" applyProtection="1">
      <alignment horizontal="center" vertical="center"/>
      <protection hidden="1"/>
    </xf>
    <xf numFmtId="0" fontId="22" fillId="8" borderId="40" xfId="0" applyFont="1" applyFill="1" applyBorder="1" applyAlignment="1" applyProtection="1">
      <alignment horizontal="left" vertical="center" wrapText="1"/>
      <protection hidden="1"/>
    </xf>
    <xf numFmtId="43" fontId="32" fillId="8" borderId="40" xfId="1" applyFont="1" applyFill="1" applyBorder="1" applyAlignment="1" applyProtection="1">
      <alignment horizontal="right" vertical="center"/>
      <protection locked="0"/>
    </xf>
    <xf numFmtId="43" fontId="34" fillId="8" borderId="40" xfId="1" applyFont="1" applyFill="1" applyBorder="1" applyAlignment="1" applyProtection="1">
      <alignment horizontal="right"/>
      <protection hidden="1"/>
    </xf>
    <xf numFmtId="0" fontId="22" fillId="6" borderId="40" xfId="0" applyFont="1" applyFill="1" applyBorder="1" applyAlignment="1" applyProtection="1">
      <alignment horizontal="center" vertical="center"/>
      <protection hidden="1"/>
    </xf>
    <xf numFmtId="0" fontId="22" fillId="6" borderId="40" xfId="0" applyFont="1" applyFill="1" applyBorder="1" applyProtection="1">
      <protection hidden="1"/>
    </xf>
    <xf numFmtId="0" fontId="21" fillId="6" borderId="40" xfId="0" applyFont="1" applyFill="1" applyBorder="1" applyAlignment="1" applyProtection="1">
      <alignment horizontal="center" vertical="center" wrapText="1"/>
      <protection hidden="1"/>
    </xf>
    <xf numFmtId="43" fontId="32" fillId="6" borderId="40" xfId="1" applyFont="1" applyFill="1" applyBorder="1" applyAlignment="1" applyProtection="1">
      <alignment horizontal="right"/>
      <protection locked="0"/>
    </xf>
    <xf numFmtId="43" fontId="34" fillId="6" borderId="40" xfId="1" applyFont="1" applyFill="1" applyBorder="1" applyAlignment="1" applyProtection="1">
      <alignment horizontal="right"/>
      <protection hidden="1"/>
    </xf>
    <xf numFmtId="165" fontId="21" fillId="0" borderId="40" xfId="4" applyFont="1" applyFill="1" applyBorder="1" applyAlignment="1" applyProtection="1">
      <alignment horizontal="center" vertical="center" wrapText="1"/>
      <protection locked="0"/>
    </xf>
    <xf numFmtId="2" fontId="22" fillId="8" borderId="40" xfId="1" applyNumberFormat="1" applyFont="1" applyFill="1" applyBorder="1" applyAlignment="1" applyProtection="1">
      <alignment horizontal="center" vertical="center"/>
      <protection hidden="1"/>
    </xf>
    <xf numFmtId="0" fontId="64" fillId="10" borderId="40" xfId="0" applyFont="1" applyFill="1" applyBorder="1" applyProtection="1">
      <protection hidden="1"/>
    </xf>
    <xf numFmtId="2" fontId="64" fillId="10" borderId="40" xfId="1" applyNumberFormat="1" applyFont="1" applyFill="1" applyBorder="1" applyAlignment="1" applyProtection="1">
      <alignment horizontal="right" vertical="center"/>
      <protection hidden="1"/>
    </xf>
    <xf numFmtId="43" fontId="64" fillId="10" borderId="40" xfId="1" applyFont="1" applyFill="1" applyBorder="1" applyProtection="1">
      <protection locked="0"/>
    </xf>
    <xf numFmtId="43" fontId="14" fillId="10" borderId="40" xfId="1" applyFont="1" applyFill="1" applyBorder="1" applyProtection="1">
      <protection hidden="1"/>
    </xf>
    <xf numFmtId="0" fontId="21" fillId="4" borderId="41" xfId="0" applyFont="1" applyFill="1" applyBorder="1" applyAlignment="1">
      <alignment horizontal="left" vertical="center" wrapText="1"/>
    </xf>
    <xf numFmtId="0" fontId="0" fillId="0" borderId="0" xfId="0" applyAlignment="1" applyProtection="1">
      <alignment wrapText="1"/>
      <protection locked="0"/>
    </xf>
    <xf numFmtId="0" fontId="36" fillId="0" borderId="2" xfId="31" applyFont="1" applyBorder="1" applyAlignment="1">
      <alignment wrapText="1"/>
    </xf>
    <xf numFmtId="0" fontId="13" fillId="7" borderId="41" xfId="3" applyFont="1" applyFill="1" applyBorder="1" applyAlignment="1" applyProtection="1">
      <alignment horizontal="center" vertical="center" wrapText="1"/>
      <protection hidden="1"/>
    </xf>
    <xf numFmtId="43" fontId="14" fillId="7" borderId="41" xfId="1" applyFont="1" applyFill="1" applyBorder="1" applyAlignment="1" applyProtection="1">
      <alignment horizontal="center" vertical="center" wrapText="1"/>
      <protection hidden="1"/>
    </xf>
    <xf numFmtId="43" fontId="13" fillId="7" borderId="41" xfId="1" applyFont="1" applyFill="1" applyBorder="1" applyAlignment="1" applyProtection="1">
      <alignment horizontal="center" vertical="center" wrapText="1"/>
      <protection locked="0"/>
    </xf>
    <xf numFmtId="0" fontId="14" fillId="7" borderId="41" xfId="3" applyFont="1" applyFill="1" applyBorder="1" applyAlignment="1" applyProtection="1">
      <alignment horizontal="center" vertical="center" wrapText="1"/>
      <protection hidden="1"/>
    </xf>
    <xf numFmtId="0" fontId="13" fillId="7" borderId="41" xfId="3" applyFont="1" applyFill="1" applyBorder="1" applyAlignment="1" applyProtection="1">
      <alignment horizontal="left" vertical="center" wrapText="1"/>
      <protection hidden="1"/>
    </xf>
    <xf numFmtId="0" fontId="21" fillId="0" borderId="41" xfId="0" applyFont="1" applyBorder="1" applyAlignment="1">
      <alignment horizontal="center" vertical="center"/>
    </xf>
    <xf numFmtId="0" fontId="21" fillId="0" borderId="41" xfId="0" applyFont="1" applyBorder="1" applyAlignment="1">
      <alignment horizontal="left" vertical="center" wrapText="1"/>
    </xf>
    <xf numFmtId="2" fontId="21" fillId="0" borderId="41" xfId="0" applyNumberFormat="1" applyFont="1" applyBorder="1" applyAlignment="1">
      <alignment horizontal="center" vertical="center"/>
    </xf>
    <xf numFmtId="43" fontId="33" fillId="0" borderId="41" xfId="1" applyFont="1" applyFill="1" applyBorder="1" applyAlignment="1" applyProtection="1">
      <alignment horizontal="center" vertical="center"/>
      <protection locked="0"/>
    </xf>
    <xf numFmtId="43" fontId="14" fillId="7" borderId="41" xfId="3" applyNumberFormat="1" applyFont="1" applyFill="1" applyBorder="1" applyAlignment="1" applyProtection="1">
      <alignment horizontal="center" vertical="center" wrapText="1"/>
      <protection hidden="1"/>
    </xf>
    <xf numFmtId="43" fontId="0" fillId="0" borderId="0" xfId="0" applyNumberFormat="1" applyProtection="1">
      <protection locked="0"/>
    </xf>
    <xf numFmtId="0" fontId="22" fillId="0" borderId="35" xfId="39" applyFont="1" applyBorder="1" applyAlignment="1">
      <alignment horizontal="left" vertical="top" wrapText="1"/>
    </xf>
    <xf numFmtId="0" fontId="35" fillId="0" borderId="0" xfId="0" applyFont="1" applyAlignment="1" applyProtection="1">
      <alignment wrapText="1"/>
      <protection locked="0"/>
    </xf>
    <xf numFmtId="0" fontId="105" fillId="42" borderId="41" xfId="3" applyFont="1" applyFill="1" applyBorder="1" applyAlignment="1" applyProtection="1">
      <alignment horizontal="center" vertical="center" wrapText="1"/>
      <protection hidden="1"/>
    </xf>
    <xf numFmtId="43" fontId="22" fillId="42" borderId="41" xfId="1" applyFont="1" applyFill="1" applyBorder="1" applyAlignment="1" applyProtection="1">
      <alignment horizontal="center" vertical="center" wrapText="1"/>
      <protection hidden="1"/>
    </xf>
    <xf numFmtId="0" fontId="22" fillId="43" borderId="41" xfId="0" applyFont="1" applyFill="1" applyBorder="1" applyAlignment="1" applyProtection="1">
      <alignment horizontal="center" vertical="center"/>
      <protection hidden="1"/>
    </xf>
    <xf numFmtId="0" fontId="22" fillId="43" borderId="41" xfId="2" applyFont="1" applyFill="1" applyBorder="1" applyAlignment="1" applyProtection="1">
      <alignment horizontal="left" vertical="center" wrapText="1"/>
      <protection hidden="1"/>
    </xf>
    <xf numFmtId="0" fontId="21" fillId="43" borderId="41" xfId="2" applyFont="1" applyFill="1" applyBorder="1" applyAlignment="1" applyProtection="1">
      <alignment horizontal="center" vertical="center"/>
      <protection hidden="1"/>
    </xf>
    <xf numFmtId="43" fontId="33" fillId="43" borderId="41" xfId="1" applyFont="1" applyFill="1" applyBorder="1" applyAlignment="1" applyProtection="1">
      <alignment horizontal="center" vertical="center"/>
      <protection hidden="1"/>
    </xf>
    <xf numFmtId="0" fontId="21" fillId="43" borderId="41" xfId="2" applyFont="1" applyFill="1" applyBorder="1" applyAlignment="1" applyProtection="1">
      <alignment horizontal="center" vertical="center"/>
      <protection locked="0"/>
    </xf>
    <xf numFmtId="43" fontId="21" fillId="0" borderId="41" xfId="1" applyFont="1" applyFill="1" applyBorder="1" applyAlignment="1" applyProtection="1">
      <alignment horizontal="center" vertical="center"/>
      <protection hidden="1"/>
    </xf>
    <xf numFmtId="0" fontId="22" fillId="44" borderId="41" xfId="0" applyFont="1" applyFill="1" applyBorder="1" applyAlignment="1" applyProtection="1">
      <alignment horizontal="center" vertical="center"/>
      <protection hidden="1"/>
    </xf>
    <xf numFmtId="0" fontId="22" fillId="44" borderId="41" xfId="0" applyFont="1" applyFill="1" applyBorder="1" applyAlignment="1" applyProtection="1">
      <alignment horizontal="left" vertical="center" wrapText="1"/>
      <protection hidden="1"/>
    </xf>
    <xf numFmtId="43" fontId="32" fillId="44" borderId="41" xfId="1" applyFont="1" applyFill="1" applyBorder="1" applyAlignment="1" applyProtection="1">
      <alignment horizontal="center" vertical="center"/>
      <protection locked="0"/>
    </xf>
    <xf numFmtId="43" fontId="22" fillId="44" borderId="41" xfId="1" applyFont="1" applyFill="1" applyBorder="1" applyAlignment="1" applyProtection="1">
      <alignment horizontal="center" vertical="center"/>
      <protection hidden="1"/>
    </xf>
    <xf numFmtId="0" fontId="22" fillId="43" borderId="41" xfId="0" applyFont="1" applyFill="1" applyBorder="1" applyAlignment="1" applyProtection="1">
      <alignment horizontal="left" vertical="center" wrapText="1"/>
      <protection hidden="1"/>
    </xf>
    <xf numFmtId="0" fontId="21" fillId="43" borderId="41" xfId="0" applyFont="1" applyFill="1" applyBorder="1" applyAlignment="1" applyProtection="1">
      <alignment horizontal="center" vertical="center"/>
      <protection hidden="1"/>
    </xf>
    <xf numFmtId="43" fontId="33" fillId="43" borderId="41" xfId="1" applyFont="1" applyFill="1" applyBorder="1" applyAlignment="1" applyProtection="1">
      <alignment horizontal="center" vertical="center"/>
      <protection locked="0"/>
    </xf>
    <xf numFmtId="43" fontId="21" fillId="43" borderId="41" xfId="1" applyFont="1" applyFill="1" applyBorder="1" applyAlignment="1" applyProtection="1">
      <alignment horizontal="center" vertical="center"/>
      <protection hidden="1"/>
    </xf>
    <xf numFmtId="0" fontId="22" fillId="0" borderId="41" xfId="0" applyFont="1" applyBorder="1" applyAlignment="1">
      <alignment vertical="center"/>
    </xf>
    <xf numFmtId="0" fontId="22" fillId="0" borderId="41" xfId="0" applyFont="1" applyBorder="1"/>
    <xf numFmtId="43" fontId="32" fillId="0" borderId="41" xfId="1" applyFont="1" applyFill="1" applyBorder="1" applyAlignment="1" applyProtection="1">
      <alignment horizontal="center"/>
      <protection locked="0"/>
    </xf>
    <xf numFmtId="0" fontId="22" fillId="43" borderId="41" xfId="0" applyFont="1" applyFill="1" applyBorder="1" applyProtection="1">
      <protection hidden="1"/>
    </xf>
    <xf numFmtId="43" fontId="32" fillId="43" borderId="41" xfId="1" applyFont="1" applyFill="1" applyBorder="1" applyAlignment="1" applyProtection="1">
      <alignment horizontal="center"/>
      <protection locked="0"/>
    </xf>
    <xf numFmtId="43" fontId="22" fillId="43" borderId="41" xfId="1" applyFont="1" applyFill="1" applyBorder="1" applyAlignment="1" applyProtection="1">
      <alignment horizontal="center" vertical="center"/>
      <protection hidden="1"/>
    </xf>
    <xf numFmtId="0" fontId="22" fillId="0" borderId="41" xfId="0" applyFont="1" applyBorder="1" applyAlignment="1">
      <alignment horizontal="center" vertical="center"/>
    </xf>
    <xf numFmtId="2" fontId="21" fillId="45" borderId="38" xfId="0" applyNumberFormat="1" applyFont="1" applyFill="1" applyBorder="1" applyAlignment="1">
      <alignment vertical="center" wrapText="1"/>
    </xf>
    <xf numFmtId="0" fontId="22" fillId="0" borderId="41" xfId="0" applyFont="1" applyBorder="1" applyAlignment="1" applyProtection="1">
      <alignment horizontal="left" vertical="center" wrapText="1"/>
      <protection locked="0"/>
    </xf>
    <xf numFmtId="165" fontId="21" fillId="0" borderId="41" xfId="4" applyFont="1" applyFill="1" applyBorder="1" applyAlignment="1" applyProtection="1">
      <alignment horizontal="center" vertical="center" wrapText="1"/>
      <protection locked="0"/>
    </xf>
    <xf numFmtId="0" fontId="21" fillId="0" borderId="41" xfId="30" applyFont="1" applyBorder="1" applyAlignment="1" applyProtection="1">
      <alignment horizontal="left" vertical="center" wrapText="1"/>
      <protection locked="0"/>
    </xf>
    <xf numFmtId="43" fontId="33" fillId="45" borderId="41" xfId="1" applyFont="1" applyFill="1" applyBorder="1" applyAlignment="1" applyProtection="1">
      <alignment horizontal="center" vertical="center" wrapText="1"/>
      <protection locked="0"/>
    </xf>
    <xf numFmtId="0" fontId="21" fillId="0" borderId="41" xfId="0" applyFont="1" applyBorder="1" applyAlignment="1" applyProtection="1">
      <alignment horizontal="left" vertical="center" wrapText="1"/>
      <protection locked="0"/>
    </xf>
    <xf numFmtId="43" fontId="33" fillId="0" borderId="41" xfId="1" applyFont="1" applyFill="1" applyBorder="1" applyAlignment="1" applyProtection="1">
      <alignment horizontal="center" vertical="center" wrapText="1"/>
      <protection locked="0"/>
    </xf>
    <xf numFmtId="0" fontId="22" fillId="0" borderId="41" xfId="0" applyFont="1" applyBorder="1" applyAlignment="1">
      <alignment horizontal="left" vertical="center" wrapText="1"/>
    </xf>
    <xf numFmtId="43" fontId="21" fillId="0" borderId="41" xfId="1" applyFont="1" applyFill="1" applyBorder="1" applyAlignment="1">
      <alignment horizontal="center" vertical="center"/>
    </xf>
    <xf numFmtId="0" fontId="21" fillId="0" borderId="41" xfId="0" applyFont="1" applyBorder="1" applyAlignment="1">
      <alignment horizontal="center" vertical="center" wrapText="1"/>
    </xf>
    <xf numFmtId="0" fontId="21" fillId="43" borderId="41" xfId="0" applyFont="1" applyFill="1" applyBorder="1" applyProtection="1">
      <protection hidden="1"/>
    </xf>
    <xf numFmtId="43" fontId="21" fillId="43" borderId="41" xfId="1" applyFont="1" applyFill="1" applyBorder="1" applyAlignment="1" applyProtection="1">
      <alignment horizontal="center"/>
      <protection hidden="1"/>
    </xf>
    <xf numFmtId="43" fontId="33" fillId="43" borderId="41" xfId="1" applyFont="1" applyFill="1" applyBorder="1" applyAlignment="1" applyProtection="1">
      <alignment horizontal="center"/>
      <protection locked="0"/>
    </xf>
    <xf numFmtId="0" fontId="21" fillId="0" borderId="41" xfId="0" applyFont="1" applyBorder="1"/>
    <xf numFmtId="43" fontId="21" fillId="0" borderId="41" xfId="1" applyFont="1" applyFill="1" applyBorder="1" applyAlignment="1">
      <alignment horizontal="center"/>
    </xf>
    <xf numFmtId="43" fontId="33" fillId="0" borderId="41" xfId="1" applyFont="1" applyFill="1" applyBorder="1" applyAlignment="1" applyProtection="1">
      <alignment horizontal="center"/>
      <protection locked="0"/>
    </xf>
    <xf numFmtId="0" fontId="22" fillId="43" borderId="41" xfId="0" applyFont="1" applyFill="1" applyBorder="1" applyAlignment="1">
      <alignment horizontal="center" vertical="center"/>
    </xf>
    <xf numFmtId="0" fontId="22" fillId="43" borderId="41" xfId="0" applyFont="1" applyFill="1" applyBorder="1"/>
    <xf numFmtId="0" fontId="21" fillId="43" borderId="41" xfId="0" applyFont="1" applyFill="1" applyBorder="1"/>
    <xf numFmtId="43" fontId="21" fillId="43" borderId="41" xfId="1" applyFont="1" applyFill="1" applyBorder="1" applyAlignment="1">
      <alignment horizontal="center"/>
    </xf>
    <xf numFmtId="0" fontId="22" fillId="0" borderId="41" xfId="30" applyFont="1" applyBorder="1" applyAlignment="1" applyProtection="1">
      <alignment horizontal="left" vertical="center" wrapText="1"/>
      <protection locked="0"/>
    </xf>
    <xf numFmtId="43" fontId="33" fillId="0" borderId="41" xfId="1" applyFont="1" applyFill="1" applyBorder="1" applyAlignment="1" applyProtection="1">
      <alignment vertical="center" wrapText="1"/>
      <protection locked="0"/>
    </xf>
    <xf numFmtId="43" fontId="22" fillId="43" borderId="41" xfId="1" applyFont="1" applyFill="1" applyBorder="1" applyAlignment="1" applyProtection="1">
      <alignment horizontal="center"/>
      <protection hidden="1"/>
    </xf>
    <xf numFmtId="0" fontId="21" fillId="45" borderId="41" xfId="0" applyFont="1" applyFill="1" applyBorder="1" applyAlignment="1">
      <alignment horizontal="left" vertical="center" wrapText="1"/>
    </xf>
    <xf numFmtId="2" fontId="33" fillId="0" borderId="41" xfId="0" applyNumberFormat="1" applyFont="1" applyBorder="1" applyAlignment="1" applyProtection="1">
      <alignment horizontal="right" vertical="center"/>
      <protection locked="0"/>
    </xf>
    <xf numFmtId="43" fontId="21" fillId="45" borderId="41" xfId="1" applyFont="1" applyFill="1" applyBorder="1" applyAlignment="1" applyProtection="1">
      <alignment horizontal="center" vertical="center"/>
      <protection hidden="1"/>
    </xf>
    <xf numFmtId="0" fontId="22" fillId="0" borderId="41" xfId="0" applyFont="1" applyBorder="1" applyAlignment="1" applyProtection="1">
      <alignment horizontal="center" vertical="center"/>
      <protection hidden="1"/>
    </xf>
    <xf numFmtId="0" fontId="22" fillId="0" borderId="41" xfId="0" applyFont="1" applyBorder="1" applyAlignment="1" applyProtection="1">
      <alignment horizontal="left" vertical="center" wrapText="1"/>
      <protection hidden="1"/>
    </xf>
    <xf numFmtId="0" fontId="21" fillId="0" borderId="41" xfId="0" applyFont="1" applyBorder="1" applyAlignment="1" applyProtection="1">
      <alignment horizontal="center" vertical="center"/>
      <protection hidden="1"/>
    </xf>
    <xf numFmtId="43" fontId="32" fillId="43" borderId="41" xfId="1" applyFont="1" applyFill="1" applyBorder="1" applyAlignment="1" applyProtection="1">
      <alignment horizontal="center" vertical="center"/>
      <protection locked="0"/>
    </xf>
    <xf numFmtId="0" fontId="21" fillId="45" borderId="41" xfId="0" applyFont="1" applyFill="1" applyBorder="1" applyAlignment="1">
      <alignment horizontal="center" vertical="center"/>
    </xf>
    <xf numFmtId="2" fontId="33" fillId="45" borderId="41" xfId="0" applyNumberFormat="1" applyFont="1" applyFill="1" applyBorder="1" applyAlignment="1" applyProtection="1">
      <alignment horizontal="center" vertical="center"/>
      <protection locked="0"/>
    </xf>
    <xf numFmtId="43" fontId="21" fillId="45" borderId="41" xfId="1" applyFont="1" applyFill="1" applyBorder="1" applyAlignment="1" applyProtection="1">
      <alignment horizontal="right" vertical="center"/>
      <protection hidden="1"/>
    </xf>
    <xf numFmtId="0" fontId="22" fillId="44" borderId="41" xfId="0" applyFont="1" applyFill="1" applyBorder="1" applyAlignment="1" applyProtection="1">
      <alignment horizontal="left" vertical="center"/>
      <protection hidden="1"/>
    </xf>
    <xf numFmtId="43" fontId="32" fillId="44" borderId="41" xfId="1" applyFont="1" applyFill="1" applyBorder="1" applyAlignment="1" applyProtection="1">
      <alignment horizontal="center" vertical="center"/>
      <protection hidden="1"/>
    </xf>
    <xf numFmtId="43" fontId="22" fillId="44" borderId="41" xfId="1" applyFont="1" applyFill="1" applyBorder="1" applyAlignment="1" applyProtection="1">
      <alignment horizontal="right" vertical="center"/>
      <protection hidden="1"/>
    </xf>
    <xf numFmtId="43" fontId="32" fillId="44" borderId="41" xfId="1" applyFont="1" applyFill="1" applyBorder="1" applyAlignment="1" applyProtection="1">
      <alignment horizontal="right" vertical="center"/>
      <protection locked="0"/>
    </xf>
    <xf numFmtId="0" fontId="21" fillId="0" borderId="41" xfId="0" applyFont="1" applyBorder="1" applyAlignment="1" applyProtection="1">
      <alignment horizontal="left" vertical="top" wrapText="1"/>
      <protection locked="0"/>
    </xf>
    <xf numFmtId="2" fontId="33" fillId="45" borderId="41" xfId="0" applyNumberFormat="1" applyFont="1" applyFill="1" applyBorder="1" applyAlignment="1" applyProtection="1">
      <alignment horizontal="right" vertical="center"/>
      <protection locked="0"/>
    </xf>
    <xf numFmtId="0" fontId="21" fillId="0" borderId="41"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14" fillId="44" borderId="41" xfId="0" applyFont="1" applyFill="1" applyBorder="1" applyAlignment="1" applyProtection="1">
      <alignment horizontal="center" vertical="center"/>
      <protection hidden="1"/>
    </xf>
    <xf numFmtId="0" fontId="14" fillId="46" borderId="41" xfId="0" applyFont="1" applyFill="1" applyBorder="1" applyProtection="1">
      <protection hidden="1"/>
    </xf>
    <xf numFmtId="43" fontId="32" fillId="46" borderId="41" xfId="1" applyFont="1" applyFill="1" applyBorder="1" applyAlignment="1" applyProtection="1">
      <alignment horizontal="center"/>
      <protection hidden="1"/>
    </xf>
    <xf numFmtId="0" fontId="14" fillId="46" borderId="41" xfId="0" applyFont="1" applyFill="1" applyBorder="1" applyProtection="1">
      <protection locked="0"/>
    </xf>
    <xf numFmtId="43" fontId="14" fillId="46" borderId="41" xfId="1" applyFont="1" applyFill="1" applyBorder="1" applyAlignment="1" applyProtection="1">
      <alignment horizontal="center" vertical="center"/>
      <protection hidden="1"/>
    </xf>
    <xf numFmtId="0" fontId="0" fillId="0" borderId="41" xfId="0" applyBorder="1" applyAlignment="1">
      <alignment horizontal="center" vertical="center" wrapText="1"/>
    </xf>
    <xf numFmtId="0" fontId="36" fillId="0" borderId="41" xfId="32" applyFont="1" applyBorder="1"/>
    <xf numFmtId="43" fontId="36" fillId="0" borderId="41" xfId="32" applyNumberFormat="1" applyFont="1" applyBorder="1"/>
    <xf numFmtId="0" fontId="110" fillId="0" borderId="62" xfId="9811" applyFont="1" applyBorder="1" applyAlignment="1" applyProtection="1">
      <alignment horizontal="center" vertical="center"/>
      <protection hidden="1"/>
    </xf>
    <xf numFmtId="0" fontId="110" fillId="0" borderId="61" xfId="9811" applyFont="1" applyBorder="1" applyAlignment="1" applyProtection="1">
      <alignment horizontal="center" vertical="center"/>
      <protection hidden="1"/>
    </xf>
    <xf numFmtId="0" fontId="110" fillId="0" borderId="61" xfId="9746" applyFont="1" applyBorder="1" applyAlignment="1" applyProtection="1">
      <alignment horizontal="center" vertical="center"/>
      <protection hidden="1"/>
    </xf>
    <xf numFmtId="2" fontId="21" fillId="0" borderId="48" xfId="0" applyNumberFormat="1" applyFont="1" applyBorder="1" applyAlignment="1">
      <alignment horizontal="center" vertical="center"/>
    </xf>
    <xf numFmtId="2" fontId="21" fillId="0" borderId="48" xfId="1" applyNumberFormat="1" applyFont="1" applyFill="1" applyBorder="1" applyAlignment="1">
      <alignment horizontal="center" vertical="center"/>
    </xf>
    <xf numFmtId="0" fontId="21" fillId="0" borderId="48" xfId="0" applyFont="1" applyBorder="1" applyAlignment="1">
      <alignment horizontal="center" vertical="center"/>
    </xf>
    <xf numFmtId="0" fontId="3" fillId="0" borderId="48" xfId="0" applyFont="1" applyBorder="1" applyAlignment="1">
      <alignment horizontal="center" vertical="center"/>
    </xf>
    <xf numFmtId="0" fontId="21" fillId="0" borderId="48" xfId="30" applyFont="1" applyBorder="1" applyAlignment="1" applyProtection="1">
      <alignment horizontal="left" vertical="center" wrapText="1"/>
      <protection locked="0"/>
    </xf>
    <xf numFmtId="43" fontId="23" fillId="0" borderId="0" xfId="0" applyNumberFormat="1" applyFont="1" applyProtection="1">
      <protection locked="0"/>
    </xf>
    <xf numFmtId="0" fontId="14" fillId="10" borderId="2" xfId="0" applyFont="1" applyFill="1" applyBorder="1" applyAlignment="1" applyProtection="1">
      <alignment horizontal="center" vertical="center"/>
      <protection hidden="1"/>
    </xf>
    <xf numFmtId="2" fontId="21" fillId="0" borderId="67" xfId="22" applyNumberFormat="1" applyFont="1" applyFill="1" applyBorder="1" applyAlignment="1">
      <alignment horizontal="center" vertical="center" wrapText="1"/>
    </xf>
    <xf numFmtId="0" fontId="14" fillId="8" borderId="67" xfId="0" applyFont="1" applyFill="1" applyBorder="1" applyAlignment="1" applyProtection="1">
      <alignment horizontal="center" vertical="center"/>
      <protection hidden="1"/>
    </xf>
    <xf numFmtId="0" fontId="3" fillId="6" borderId="67" xfId="0" applyFont="1" applyFill="1" applyBorder="1" applyAlignment="1" applyProtection="1">
      <alignment horizontal="center" vertical="center" wrapText="1"/>
      <protection hidden="1"/>
    </xf>
    <xf numFmtId="2" fontId="21" fillId="0" borderId="67" xfId="0" applyNumberFormat="1" applyFont="1" applyBorder="1" applyAlignment="1">
      <alignment horizontal="center" vertical="center"/>
    </xf>
    <xf numFmtId="0" fontId="22" fillId="8" borderId="67" xfId="0" applyFont="1" applyFill="1" applyBorder="1" applyAlignment="1" applyProtection="1">
      <alignment horizontal="center" vertical="center"/>
      <protection hidden="1"/>
    </xf>
    <xf numFmtId="0" fontId="21" fillId="6" borderId="67" xfId="0" applyFont="1" applyFill="1" applyBorder="1" applyAlignment="1" applyProtection="1">
      <alignment horizontal="center" vertical="center" wrapText="1"/>
      <protection hidden="1"/>
    </xf>
    <xf numFmtId="43" fontId="33" fillId="0" borderId="67" xfId="1" applyFont="1" applyFill="1" applyBorder="1" applyAlignment="1" applyProtection="1">
      <alignment horizontal="center" vertical="center"/>
      <protection locked="0"/>
    </xf>
    <xf numFmtId="0" fontId="22" fillId="8" borderId="67" xfId="0" applyFont="1" applyFill="1" applyBorder="1" applyAlignment="1" applyProtection="1">
      <alignment horizontal="left" vertical="center" wrapText="1"/>
      <protection hidden="1"/>
    </xf>
    <xf numFmtId="1" fontId="23" fillId="0" borderId="67" xfId="0" applyNumberFormat="1" applyFont="1" applyBorder="1" applyAlignment="1">
      <alignment horizontal="center" vertical="center"/>
    </xf>
    <xf numFmtId="0" fontId="14" fillId="48" borderId="67" xfId="7" applyFont="1" applyFill="1" applyBorder="1" applyAlignment="1">
      <alignment vertical="center" wrapText="1"/>
    </xf>
    <xf numFmtId="0" fontId="17" fillId="48" borderId="67" xfId="0" applyFont="1" applyFill="1" applyBorder="1" applyAlignment="1">
      <alignment horizontal="center" vertical="center" wrapText="1"/>
    </xf>
    <xf numFmtId="0" fontId="13" fillId="48" borderId="67" xfId="0" applyFont="1" applyFill="1" applyBorder="1" applyAlignment="1">
      <alignment horizontal="center" vertical="center"/>
    </xf>
    <xf numFmtId="44" fontId="3" fillId="48" borderId="67" xfId="9303" applyFont="1" applyFill="1" applyBorder="1" applyAlignment="1">
      <alignment vertical="center"/>
    </xf>
    <xf numFmtId="0" fontId="22" fillId="0" borderId="67" xfId="0" applyFont="1" applyBorder="1" applyAlignment="1" applyProtection="1">
      <alignment horizontal="center" vertical="center"/>
      <protection hidden="1"/>
    </xf>
    <xf numFmtId="43" fontId="32" fillId="8" borderId="67" xfId="1" applyFont="1" applyFill="1" applyBorder="1" applyAlignment="1" applyProtection="1">
      <alignment horizontal="right" vertical="center"/>
      <protection locked="0"/>
    </xf>
    <xf numFmtId="43" fontId="21" fillId="0" borderId="67" xfId="1" applyFont="1" applyFill="1" applyBorder="1" applyAlignment="1" applyProtection="1">
      <alignment horizontal="center" vertical="center"/>
      <protection hidden="1"/>
    </xf>
    <xf numFmtId="0" fontId="22" fillId="6" borderId="67" xfId="0" applyFont="1" applyFill="1" applyBorder="1" applyAlignment="1" applyProtection="1">
      <alignment horizontal="center" vertical="center"/>
      <protection hidden="1"/>
    </xf>
    <xf numFmtId="0" fontId="22" fillId="6" borderId="67" xfId="0" applyFont="1" applyFill="1" applyBorder="1" applyAlignment="1" applyProtection="1">
      <alignment horizontal="left" vertical="center" wrapText="1"/>
      <protection hidden="1"/>
    </xf>
    <xf numFmtId="0" fontId="3" fillId="6" borderId="67" xfId="0" applyFont="1" applyFill="1" applyBorder="1" applyAlignment="1" applyProtection="1">
      <alignment horizontal="center" vertical="center"/>
      <protection hidden="1"/>
    </xf>
    <xf numFmtId="43" fontId="21" fillId="6" borderId="67" xfId="1" applyFont="1" applyFill="1" applyBorder="1" applyAlignment="1" applyProtection="1">
      <alignment horizontal="center" vertical="center"/>
      <protection hidden="1"/>
    </xf>
    <xf numFmtId="43" fontId="33" fillId="6" borderId="67" xfId="1" applyFont="1" applyFill="1" applyBorder="1" applyAlignment="1" applyProtection="1">
      <alignment horizontal="center" vertical="center"/>
      <protection locked="0"/>
    </xf>
    <xf numFmtId="0" fontId="21" fillId="0" borderId="67" xfId="0" applyFont="1" applyBorder="1" applyAlignment="1" applyProtection="1">
      <alignment horizontal="center" vertical="center"/>
      <protection hidden="1"/>
    </xf>
    <xf numFmtId="0" fontId="21" fillId="4" borderId="67" xfId="0" applyFont="1" applyFill="1" applyBorder="1" applyAlignment="1">
      <alignment horizontal="left" vertical="center" wrapText="1"/>
    </xf>
    <xf numFmtId="0" fontId="3" fillId="4" borderId="67" xfId="0" applyFont="1" applyFill="1" applyBorder="1" applyAlignment="1">
      <alignment horizontal="center" vertical="center"/>
    </xf>
    <xf numFmtId="43" fontId="21" fillId="0" borderId="67" xfId="1" applyFont="1" applyBorder="1" applyAlignment="1" applyProtection="1">
      <alignment horizontal="center" vertical="center"/>
    </xf>
    <xf numFmtId="2" fontId="33" fillId="4" borderId="67" xfId="0" applyNumberFormat="1" applyFont="1" applyFill="1" applyBorder="1" applyAlignment="1" applyProtection="1">
      <alignment horizontal="center" vertical="center"/>
      <protection locked="0"/>
    </xf>
    <xf numFmtId="43" fontId="21" fillId="4" borderId="67" xfId="1" applyFont="1" applyFill="1" applyBorder="1" applyAlignment="1" applyProtection="1">
      <alignment horizontal="right" vertical="center"/>
      <protection hidden="1"/>
    </xf>
    <xf numFmtId="0" fontId="21" fillId="4" borderId="73" xfId="0" applyFont="1" applyFill="1" applyBorder="1" applyAlignment="1">
      <alignment horizontal="left" vertical="center" wrapText="1"/>
    </xf>
    <xf numFmtId="2" fontId="33" fillId="4" borderId="67" xfId="0" applyNumberFormat="1" applyFont="1" applyFill="1" applyBorder="1" applyAlignment="1" applyProtection="1">
      <alignment horizontal="right" vertical="center"/>
      <protection locked="0"/>
    </xf>
    <xf numFmtId="43" fontId="32" fillId="8" borderId="67" xfId="1" applyFont="1" applyFill="1" applyBorder="1" applyAlignment="1" applyProtection="1">
      <alignment horizontal="center" vertical="center"/>
      <protection hidden="1"/>
    </xf>
    <xf numFmtId="43" fontId="22" fillId="8" borderId="67" xfId="1" applyFont="1" applyFill="1" applyBorder="1" applyAlignment="1" applyProtection="1">
      <alignment horizontal="right" vertical="center"/>
      <protection hidden="1"/>
    </xf>
    <xf numFmtId="43" fontId="22" fillId="0" borderId="2" xfId="1" applyFont="1" applyFill="1" applyBorder="1" applyAlignment="1" applyProtection="1">
      <alignment horizontal="center" vertical="center"/>
      <protection hidden="1"/>
    </xf>
    <xf numFmtId="43" fontId="32" fillId="0" borderId="2" xfId="1" applyFont="1" applyFill="1" applyBorder="1" applyAlignment="1" applyProtection="1">
      <alignment horizontal="right" vertical="center"/>
      <protection locked="0"/>
    </xf>
    <xf numFmtId="0" fontId="21" fillId="0" borderId="67" xfId="0" applyFont="1" applyBorder="1" applyAlignment="1">
      <alignment horizontal="left" vertical="center" wrapText="1"/>
    </xf>
    <xf numFmtId="0" fontId="14" fillId="10" borderId="74" xfId="0" applyFont="1" applyFill="1" applyBorder="1" applyAlignment="1" applyProtection="1">
      <alignment vertical="center"/>
      <protection hidden="1"/>
    </xf>
    <xf numFmtId="0" fontId="14" fillId="10" borderId="73" xfId="0" applyFont="1" applyFill="1" applyBorder="1" applyAlignment="1" applyProtection="1">
      <alignment vertical="center"/>
      <protection hidden="1"/>
    </xf>
    <xf numFmtId="0" fontId="111" fillId="0" borderId="2" xfId="32" applyFont="1" applyBorder="1" applyAlignment="1">
      <alignment wrapText="1"/>
    </xf>
    <xf numFmtId="43" fontId="111" fillId="0" borderId="2" xfId="32" applyNumberFormat="1" applyFont="1" applyBorder="1"/>
    <xf numFmtId="0" fontId="111" fillId="0" borderId="2" xfId="31" applyFont="1" applyBorder="1"/>
    <xf numFmtId="0" fontId="111" fillId="0" borderId="2" xfId="32" applyFont="1" applyBorder="1"/>
    <xf numFmtId="0" fontId="36" fillId="0" borderId="67" xfId="31" applyFont="1" applyBorder="1"/>
    <xf numFmtId="43" fontId="36" fillId="0" borderId="67" xfId="31" applyNumberFormat="1" applyFont="1" applyBorder="1"/>
    <xf numFmtId="0" fontId="14" fillId="6" borderId="2" xfId="2" applyFont="1" applyFill="1" applyBorder="1" applyAlignment="1" applyProtection="1">
      <alignment horizontal="left" vertical="center"/>
      <protection hidden="1"/>
    </xf>
    <xf numFmtId="0" fontId="21" fillId="0" borderId="67" xfId="0" applyFont="1" applyBorder="1" applyAlignment="1">
      <alignment horizontal="center" vertical="center"/>
    </xf>
    <xf numFmtId="0" fontId="21" fillId="0" borderId="62" xfId="0" applyFont="1" applyBorder="1" applyAlignment="1">
      <alignment horizontal="center" vertical="center"/>
    </xf>
    <xf numFmtId="0" fontId="3" fillId="0" borderId="67" xfId="8548" applyBorder="1" applyAlignment="1">
      <alignment horizontal="center" vertical="center" wrapText="1"/>
    </xf>
    <xf numFmtId="1" fontId="3" fillId="0" borderId="67" xfId="8548" applyNumberFormat="1" applyBorder="1" applyAlignment="1">
      <alignment horizontal="center" vertical="center" shrinkToFit="1"/>
    </xf>
    <xf numFmtId="43" fontId="3" fillId="0" borderId="67" xfId="40" applyFont="1" applyBorder="1" applyAlignment="1">
      <alignment horizontal="right" vertical="center" shrinkToFit="1"/>
    </xf>
    <xf numFmtId="43" fontId="3" fillId="0" borderId="67" xfId="40" applyFont="1" applyBorder="1" applyAlignment="1">
      <alignment horizontal="right" vertical="center" wrapText="1"/>
    </xf>
    <xf numFmtId="0" fontId="36" fillId="0" borderId="67" xfId="32" applyFont="1" applyBorder="1"/>
    <xf numFmtId="43" fontId="36" fillId="0" borderId="67" xfId="32" applyNumberFormat="1" applyFont="1" applyBorder="1"/>
    <xf numFmtId="43" fontId="14" fillId="10" borderId="67" xfId="1" applyFont="1" applyFill="1" applyBorder="1" applyAlignment="1" applyProtection="1">
      <alignment vertical="center"/>
      <protection hidden="1"/>
    </xf>
    <xf numFmtId="0" fontId="14" fillId="10" borderId="2" xfId="0" applyFont="1" applyFill="1" applyBorder="1" applyAlignment="1" applyProtection="1">
      <alignment horizontal="center" vertical="center"/>
      <protection hidden="1"/>
    </xf>
    <xf numFmtId="0" fontId="29" fillId="0" borderId="8" xfId="33" applyFont="1" applyBorder="1" applyAlignment="1" applyProtection="1">
      <alignment horizontal="center" vertical="center" wrapText="1"/>
      <protection locked="0"/>
    </xf>
    <xf numFmtId="0" fontId="29" fillId="0" borderId="4" xfId="33" applyFont="1" applyBorder="1" applyAlignment="1" applyProtection="1">
      <alignment horizontal="center" vertical="center" wrapText="1"/>
      <protection locked="0"/>
    </xf>
    <xf numFmtId="0" fontId="29" fillId="0" borderId="3" xfId="33" applyFont="1" applyBorder="1" applyAlignment="1" applyProtection="1">
      <alignment horizontal="center" vertical="center" wrapText="1"/>
      <protection locked="0"/>
    </xf>
    <xf numFmtId="0" fontId="12" fillId="9" borderId="0" xfId="0" applyFont="1" applyFill="1" applyAlignment="1" applyProtection="1">
      <alignment horizontal="center"/>
      <protection locked="0"/>
    </xf>
    <xf numFmtId="0" fontId="28" fillId="12" borderId="2" xfId="0" applyFont="1" applyFill="1" applyBorder="1" applyAlignment="1">
      <alignment horizontal="center" vertical="center"/>
    </xf>
    <xf numFmtId="0" fontId="29" fillId="0" borderId="8" xfId="33" applyFont="1" applyBorder="1" applyAlignment="1" applyProtection="1">
      <alignment horizontal="left" vertical="center" wrapText="1"/>
      <protection locked="0"/>
    </xf>
    <xf numFmtId="0" fontId="29" fillId="0" borderId="3" xfId="33" applyFont="1" applyBorder="1" applyAlignment="1" applyProtection="1">
      <alignment horizontal="left" vertical="center" wrapText="1"/>
      <protection locked="0"/>
    </xf>
    <xf numFmtId="0" fontId="113" fillId="0" borderId="0" xfId="0" applyFont="1" applyAlignment="1" applyProtection="1">
      <alignment horizontal="left" wrapText="1"/>
      <protection locked="0"/>
    </xf>
    <xf numFmtId="0" fontId="30" fillId="0" borderId="0" xfId="0" applyFont="1" applyAlignment="1" applyProtection="1">
      <alignment horizontal="center"/>
      <protection locked="0"/>
    </xf>
    <xf numFmtId="0" fontId="30" fillId="0" borderId="0" xfId="0" applyFont="1" applyAlignment="1">
      <alignment horizontal="left" vertical="center" wrapText="1"/>
    </xf>
    <xf numFmtId="0" fontId="28" fillId="9" borderId="0" xfId="0" applyFont="1" applyFill="1" applyAlignment="1" applyProtection="1">
      <alignment horizontal="center"/>
      <protection locked="0"/>
    </xf>
    <xf numFmtId="0" fontId="14" fillId="46" borderId="36" xfId="0" applyFont="1" applyFill="1" applyBorder="1" applyAlignment="1" applyProtection="1">
      <alignment horizontal="center" vertical="center"/>
      <protection hidden="1"/>
    </xf>
    <xf numFmtId="0" fontId="14" fillId="46" borderId="38" xfId="0" applyFont="1" applyFill="1" applyBorder="1" applyAlignment="1" applyProtection="1">
      <alignment horizontal="center" vertical="center"/>
      <protection hidden="1"/>
    </xf>
    <xf numFmtId="0" fontId="104" fillId="41" borderId="37" xfId="0" applyFont="1" applyFill="1" applyBorder="1" applyAlignment="1" applyProtection="1">
      <alignment horizontal="center"/>
      <protection locked="0"/>
    </xf>
    <xf numFmtId="0" fontId="14" fillId="10" borderId="27" xfId="0" applyFont="1" applyFill="1" applyBorder="1" applyAlignment="1" applyProtection="1">
      <alignment horizontal="center" vertical="center"/>
      <protection hidden="1"/>
    </xf>
    <xf numFmtId="0" fontId="21" fillId="0" borderId="9" xfId="0" applyFont="1" applyBorder="1" applyAlignment="1" applyProtection="1">
      <alignment horizontal="center" vertical="center"/>
      <protection hidden="1"/>
    </xf>
    <xf numFmtId="0" fontId="21" fillId="0" borderId="5"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2" fillId="10" borderId="36" xfId="0" applyFont="1" applyFill="1" applyBorder="1" applyAlignment="1" applyProtection="1">
      <alignment horizontal="center" vertical="center"/>
      <protection hidden="1"/>
    </xf>
    <xf numFmtId="0" fontId="22" fillId="10" borderId="37" xfId="0" applyFont="1" applyFill="1" applyBorder="1" applyAlignment="1" applyProtection="1">
      <alignment horizontal="center" vertical="center"/>
      <protection hidden="1"/>
    </xf>
    <xf numFmtId="0" fontId="22" fillId="10" borderId="38" xfId="0" applyFont="1" applyFill="1" applyBorder="1" applyAlignment="1" applyProtection="1">
      <alignment horizontal="center" vertical="center"/>
      <protection hidden="1"/>
    </xf>
    <xf numFmtId="0" fontId="28" fillId="9" borderId="33" xfId="0" applyFont="1" applyFill="1" applyBorder="1" applyAlignment="1" applyProtection="1">
      <alignment horizontal="center"/>
      <protection locked="0"/>
    </xf>
    <xf numFmtId="0" fontId="0" fillId="0" borderId="0" xfId="0" applyAlignment="1">
      <alignment horizontal="center"/>
    </xf>
    <xf numFmtId="0" fontId="28" fillId="9" borderId="35" xfId="0" applyFont="1" applyFill="1" applyBorder="1" applyAlignment="1" applyProtection="1">
      <alignment horizontal="center"/>
      <protection locked="0"/>
    </xf>
    <xf numFmtId="0" fontId="64" fillId="10" borderId="40" xfId="0" applyFont="1" applyFill="1" applyBorder="1" applyAlignment="1" applyProtection="1">
      <alignment horizontal="center" vertical="center"/>
      <protection hidden="1"/>
    </xf>
    <xf numFmtId="3" fontId="64" fillId="7" borderId="40" xfId="22" applyNumberFormat="1" applyFont="1" applyFill="1" applyBorder="1" applyAlignment="1" applyProtection="1">
      <alignment horizontal="center" vertical="center" wrapText="1"/>
      <protection hidden="1"/>
    </xf>
    <xf numFmtId="0" fontId="29" fillId="0" borderId="40" xfId="33" applyFont="1" applyBorder="1" applyAlignment="1" applyProtection="1">
      <alignment horizontal="center" vertical="center" wrapText="1"/>
      <protection locked="0"/>
    </xf>
    <xf numFmtId="0" fontId="28" fillId="9" borderId="40" xfId="0" applyFont="1" applyFill="1" applyBorder="1" applyAlignment="1" applyProtection="1">
      <alignment horizontal="center"/>
      <protection locked="0"/>
    </xf>
    <xf numFmtId="0" fontId="22" fillId="10" borderId="35" xfId="0" applyFont="1" applyFill="1" applyBorder="1" applyAlignment="1" applyProtection="1">
      <alignment horizontal="center" vertical="center"/>
      <protection hidden="1"/>
    </xf>
    <xf numFmtId="0" fontId="113" fillId="0" borderId="0" xfId="0" applyFont="1" applyAlignment="1" applyProtection="1">
      <alignment horizontal="center" vertical="center" wrapText="1"/>
      <protection locked="0"/>
    </xf>
    <xf numFmtId="0" fontId="114" fillId="0" borderId="0" xfId="0" applyFont="1" applyProtection="1">
      <protection locked="0"/>
    </xf>
    <xf numFmtId="43" fontId="112" fillId="4" borderId="2" xfId="1" applyFont="1" applyFill="1" applyBorder="1" applyAlignment="1" applyProtection="1">
      <alignment horizontal="center" vertical="center" wrapText="1"/>
      <protection locked="0"/>
    </xf>
    <xf numFmtId="43" fontId="32" fillId="44" borderId="41" xfId="1" applyFont="1" applyFill="1" applyBorder="1" applyAlignment="1" applyProtection="1">
      <alignment horizontal="center" vertical="center"/>
      <protection locked="0" hidden="1"/>
    </xf>
    <xf numFmtId="43" fontId="21" fillId="43" borderId="41" xfId="1" applyFont="1" applyFill="1" applyBorder="1" applyAlignment="1" applyProtection="1">
      <alignment horizontal="center" vertical="center"/>
      <protection locked="0" hidden="1"/>
    </xf>
    <xf numFmtId="0" fontId="13" fillId="7" borderId="2" xfId="3" applyFont="1" applyFill="1" applyBorder="1" applyAlignment="1" applyProtection="1">
      <alignment horizontal="center" vertical="center" wrapText="1"/>
    </xf>
    <xf numFmtId="43" fontId="14" fillId="7" borderId="2" xfId="1" applyFont="1" applyFill="1" applyBorder="1" applyAlignment="1" applyProtection="1">
      <alignment horizontal="center" vertical="center" wrapText="1"/>
    </xf>
    <xf numFmtId="0" fontId="14" fillId="7" borderId="2" xfId="3" applyFont="1" applyFill="1" applyBorder="1" applyAlignment="1" applyProtection="1">
      <alignment horizontal="center" vertical="center" wrapText="1"/>
    </xf>
    <xf numFmtId="0" fontId="22" fillId="0" borderId="8"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1" fillId="0" borderId="2" xfId="0" applyFont="1" applyBorder="1" applyAlignment="1" applyProtection="1">
      <alignment horizontal="center" vertical="center"/>
    </xf>
    <xf numFmtId="2" fontId="3" fillId="0" borderId="2" xfId="0" applyNumberFormat="1" applyFont="1" applyBorder="1" applyAlignment="1" applyProtection="1">
      <alignment horizontal="center" vertical="center"/>
    </xf>
    <xf numFmtId="43" fontId="3" fillId="0" borderId="2" xfId="1" applyFont="1" applyBorder="1" applyAlignment="1" applyProtection="1">
      <alignment horizontal="center" vertical="center"/>
    </xf>
    <xf numFmtId="2" fontId="21" fillId="0" borderId="2" xfId="0" applyNumberFormat="1" applyFont="1" applyBorder="1" applyAlignment="1" applyProtection="1">
      <alignment horizontal="center" vertical="center"/>
    </xf>
    <xf numFmtId="43" fontId="21" fillId="0" borderId="2" xfId="1" applyFont="1" applyBorder="1" applyAlignment="1" applyProtection="1">
      <alignment horizontal="center" vertical="center"/>
    </xf>
    <xf numFmtId="0" fontId="13" fillId="0" borderId="7" xfId="34" applyFont="1" applyBorder="1" applyAlignment="1" applyProtection="1">
      <alignment vertical="top"/>
    </xf>
    <xf numFmtId="0" fontId="17" fillId="0" borderId="5" xfId="34" applyFont="1" applyBorder="1" applyAlignment="1" applyProtection="1">
      <alignment vertical="center" wrapText="1"/>
    </xf>
    <xf numFmtId="0" fontId="17" fillId="0" borderId="0" xfId="34" applyFont="1" applyProtection="1"/>
    <xf numFmtId="0" fontId="27" fillId="0" borderId="5" xfId="34" applyFont="1" applyBorder="1" applyProtection="1"/>
    <xf numFmtId="0" fontId="14" fillId="10" borderId="2" xfId="0" applyFont="1" applyFill="1" applyBorder="1" applyAlignment="1" applyProtection="1">
      <alignment horizontal="center" vertical="center"/>
    </xf>
    <xf numFmtId="0" fontId="14" fillId="10" borderId="2" xfId="0" applyFont="1" applyFill="1" applyBorder="1" applyProtection="1"/>
    <xf numFmtId="43" fontId="18" fillId="10" borderId="2" xfId="1" applyFont="1" applyFill="1" applyBorder="1" applyAlignment="1" applyProtection="1">
      <alignment horizontal="center"/>
    </xf>
    <xf numFmtId="43" fontId="14" fillId="10" borderId="2" xfId="1" applyFont="1" applyFill="1" applyBorder="1" applyAlignment="1" applyProtection="1">
      <alignment horizontal="center" vertical="center"/>
    </xf>
    <xf numFmtId="43" fontId="33" fillId="0" borderId="27" xfId="1" applyFont="1" applyBorder="1" applyAlignment="1" applyProtection="1">
      <alignment horizontal="center" vertical="center"/>
      <protection locked="0"/>
    </xf>
    <xf numFmtId="43" fontId="22" fillId="8" borderId="27" xfId="1" applyFont="1" applyFill="1" applyBorder="1" applyAlignment="1" applyProtection="1">
      <alignment horizontal="center" vertical="center"/>
      <protection locked="0"/>
    </xf>
    <xf numFmtId="43" fontId="33" fillId="4" borderId="2" xfId="1" applyFont="1" applyFill="1" applyBorder="1" applyAlignment="1" applyProtection="1">
      <alignment horizontal="center" vertical="center" wrapText="1"/>
      <protection locked="0"/>
    </xf>
    <xf numFmtId="0" fontId="13" fillId="48" borderId="67" xfId="0" applyFont="1" applyFill="1" applyBorder="1" applyAlignment="1" applyProtection="1">
      <alignment horizontal="center" vertical="center"/>
      <protection locked="0"/>
    </xf>
    <xf numFmtId="43" fontId="33" fillId="4" borderId="27" xfId="1" applyFont="1" applyFill="1" applyBorder="1" applyAlignment="1" applyProtection="1">
      <alignment horizontal="center" vertical="center" wrapText="1"/>
      <protection locked="0"/>
    </xf>
    <xf numFmtId="43" fontId="33" fillId="0" borderId="33" xfId="1" applyFont="1" applyBorder="1" applyAlignment="1" applyProtection="1">
      <alignment horizontal="center" vertical="center"/>
      <protection locked="0"/>
    </xf>
    <xf numFmtId="3" fontId="21" fillId="0" borderId="33" xfId="177" applyNumberFormat="1" applyFont="1" applyBorder="1" applyAlignment="1" applyProtection="1">
      <alignment horizontal="center" vertical="center"/>
      <protection locked="0"/>
    </xf>
    <xf numFmtId="43" fontId="33" fillId="0" borderId="35" xfId="1" applyFont="1" applyBorder="1" applyAlignment="1" applyProtection="1">
      <alignment horizontal="center" vertical="center"/>
      <protection locked="0"/>
    </xf>
    <xf numFmtId="2" fontId="21" fillId="0" borderId="67" xfId="22" applyNumberFormat="1" applyFont="1" applyFill="1" applyBorder="1" applyAlignment="1" applyProtection="1">
      <alignment horizontal="center" vertical="center" wrapText="1"/>
    </xf>
    <xf numFmtId="168" fontId="33" fillId="0" borderId="2" xfId="22" applyNumberFormat="1" applyFont="1" applyBorder="1" applyAlignment="1" applyProtection="1">
      <alignment horizontal="right" vertical="center" wrapText="1"/>
    </xf>
    <xf numFmtId="0" fontId="115" fillId="0" borderId="0" xfId="0" applyFont="1"/>
    <xf numFmtId="43" fontId="33" fillId="4" borderId="2" xfId="1" applyFont="1" applyFill="1" applyBorder="1" applyAlignment="1" applyProtection="1">
      <alignment horizontal="right" vertical="center" wrapText="1"/>
      <protection locked="0"/>
    </xf>
  </cellXfs>
  <cellStyles count="10546">
    <cellStyle name="20% - Accent1" xfId="3" builtinId="30"/>
    <cellStyle name="20% - Accent1 2" xfId="10039" xr:uid="{5897316C-32B8-4367-B368-E6B013476CA7}"/>
    <cellStyle name="20% - Accent1 2 2" xfId="7553" xr:uid="{99B35075-0A70-4308-8FAD-DDCDA3B174C2}"/>
    <cellStyle name="20% - Accent1 2 2 2" xfId="7554" xr:uid="{20927100-507C-4A38-8211-CF67F1F63107}"/>
    <cellStyle name="20% - Accent1 2 3" xfId="7555" xr:uid="{E4A9C16C-2BDD-415F-B470-97459675A09C}"/>
    <cellStyle name="20% - Accent1 2 3 2" xfId="7556" xr:uid="{538FAD21-7659-4ACD-BCDD-6C151319043C}"/>
    <cellStyle name="20% - Accent1 2 4" xfId="7557" xr:uid="{7940BAC7-8322-4BB4-A797-D25C3B2490CB}"/>
    <cellStyle name="20% - Accent1 2 4 2" xfId="7558" xr:uid="{C449F3CA-7D7D-482A-9928-26EEEFFC3896}"/>
    <cellStyle name="20% - Accent1 2 5" xfId="7559" xr:uid="{5DFA13CB-6162-4AEF-9DE6-F70D22F00787}"/>
    <cellStyle name="20% - Accent1 2 5 2" xfId="7560" xr:uid="{11802A0D-91F1-4B58-9BED-7F1535DCACA6}"/>
    <cellStyle name="20% - Accent1 2 6" xfId="7561" xr:uid="{B80A594C-7009-40FC-8262-60EF3B4749EF}"/>
    <cellStyle name="20% - Accent1 2 6 2" xfId="7562" xr:uid="{0463C088-7BDC-4507-8246-D50C867F0F94}"/>
    <cellStyle name="20% - Accent1 3" xfId="7563" xr:uid="{DDB55E61-20BF-43FA-8418-40EA28F102AF}"/>
    <cellStyle name="20% - Accent1 3 2" xfId="7564" xr:uid="{01AEA097-1E58-44B6-AE4F-ACFE905F9BC9}"/>
    <cellStyle name="20% - Accent1 4" xfId="7565" xr:uid="{6D8198E2-0A13-41E0-9F3A-5D95F3D5263E}"/>
    <cellStyle name="20% - Accent1 4 2" xfId="7566" xr:uid="{6228B874-64FE-4456-8DFB-912B3CC70554}"/>
    <cellStyle name="20% - Accent1 5" xfId="7567" xr:uid="{F08B090C-BFB4-4FE1-B260-E103B0412239}"/>
    <cellStyle name="20% - Accent1 5 2" xfId="7568" xr:uid="{C4B9754B-1F49-4218-8965-1D895D513323}"/>
    <cellStyle name="20% - Accent1 6" xfId="7569" xr:uid="{586483C4-5881-4B7E-BA83-78E963A43638}"/>
    <cellStyle name="20% - Accent1 6 2" xfId="7570" xr:uid="{0D77BF32-F827-43F0-9A72-B6C40FA808D4}"/>
    <cellStyle name="20% - Accent2 2 2" xfId="7571" xr:uid="{63144FCF-838E-4F66-B73A-9F77AA2202A6}"/>
    <cellStyle name="20% - Accent2 2 2 2" xfId="7572" xr:uid="{BB39FD20-E3ED-4453-8AAF-4D0CFF50C11B}"/>
    <cellStyle name="20% - Accent2 2 3" xfId="7573" xr:uid="{F89F6CD6-7CD3-4312-A4A1-22ED27B5C655}"/>
    <cellStyle name="20% - Accent2 2 3 2" xfId="7574" xr:uid="{AAC16506-BB90-4D65-97F3-BA69BF83EAB7}"/>
    <cellStyle name="20% - Accent2 2 4" xfId="7575" xr:uid="{6DFDEE0A-F1C2-4981-968A-EC8C65377C06}"/>
    <cellStyle name="20% - Accent2 2 4 2" xfId="7576" xr:uid="{A82A0863-61AC-4941-BDCF-96023D7550C5}"/>
    <cellStyle name="20% - Accent2 2 5" xfId="7577" xr:uid="{36303829-734B-45A2-AC84-69D83A9C7D37}"/>
    <cellStyle name="20% - Accent2 2 5 2" xfId="7578" xr:uid="{2F65D888-2BE7-43ED-A0DB-8862070F5D90}"/>
    <cellStyle name="20% - Accent2 2 6" xfId="7579" xr:uid="{47203186-F95D-482C-8FA5-CCA9399BE0BC}"/>
    <cellStyle name="20% - Accent2 2 6 2" xfId="7580" xr:uid="{417FD3FF-87FF-4425-9AB8-7DE3DA49B89B}"/>
    <cellStyle name="20% - Accent2 3" xfId="7581" xr:uid="{CE4C7265-D68A-46F6-AB73-222912002576}"/>
    <cellStyle name="20% - Accent2 3 2" xfId="7582" xr:uid="{A9375D11-E422-41F2-B994-79DE0E0F86FA}"/>
    <cellStyle name="20% - Accent2 4" xfId="7583" xr:uid="{4D7BD91A-D2F3-47F8-B877-0F31D861F644}"/>
    <cellStyle name="20% - Accent2 4 2" xfId="7584" xr:uid="{71B91073-FFA3-4D4D-8199-54FA2CBB188B}"/>
    <cellStyle name="20% - Accent2 5" xfId="7585" xr:uid="{9B6E8080-3F62-4540-B08B-827BAD8B3D5A}"/>
    <cellStyle name="20% - Accent2 5 2" xfId="7586" xr:uid="{AB2A0D9B-4B78-4A47-909E-1B29873F2AD1}"/>
    <cellStyle name="20% - Accent2 6" xfId="7587" xr:uid="{67379130-1558-4423-8963-E78B666A45BA}"/>
    <cellStyle name="20% - Accent2 6 2" xfId="7588" xr:uid="{A63D2B8D-E798-48B3-B52F-A31CA947C1CA}"/>
    <cellStyle name="20% - Accent3 2" xfId="7589" xr:uid="{5BEAF48F-4DAB-4711-BA61-6E44F0869F5A}"/>
    <cellStyle name="20% - Accent3 2 2" xfId="7590" xr:uid="{B4BBCC45-0504-41DC-8649-A21EA25177AC}"/>
    <cellStyle name="20% - Accent3 2 2 2" xfId="7591" xr:uid="{A301B281-6B65-4FC7-B884-FDEC40166712}"/>
    <cellStyle name="20% - Accent3 2 3" xfId="7592" xr:uid="{AB03996E-21FE-4E07-904C-4672EC241511}"/>
    <cellStyle name="20% - Accent3 2 3 2" xfId="7593" xr:uid="{EAE6DE34-2964-4DED-A20F-42F421234016}"/>
    <cellStyle name="20% - Accent3 2 4" xfId="7594" xr:uid="{5E2C9BF9-9155-4181-B974-D75476D8D66C}"/>
    <cellStyle name="20% - Accent3 2 4 2" xfId="7595" xr:uid="{379228CD-07EB-4311-879D-E4C577EFA465}"/>
    <cellStyle name="20% - Accent3 2 5" xfId="7596" xr:uid="{D01A5EB9-D91E-414B-9CCB-D12EE59C78E9}"/>
    <cellStyle name="20% - Accent3 2 5 2" xfId="7597" xr:uid="{420C508E-9192-4842-823E-5AF5EEA3A924}"/>
    <cellStyle name="20% - Accent3 2 6" xfId="7598" xr:uid="{44C3971B-7278-4DDC-91A1-6919CA504A96}"/>
    <cellStyle name="20% - Accent3 2 6 2" xfId="7599" xr:uid="{8C28F231-AD5B-4E55-83D3-A269B60E81B8}"/>
    <cellStyle name="20% - Accent3 3" xfId="7600" xr:uid="{5C7614F9-4FA5-4D9E-8904-A055120A2E3E}"/>
    <cellStyle name="20% - Accent3 3 2" xfId="7601" xr:uid="{70B1DD2B-23FC-4216-B742-0116FC560341}"/>
    <cellStyle name="20% - Accent3 4" xfId="7602" xr:uid="{833F39C9-6538-435B-9900-97B35B7AD38D}"/>
    <cellStyle name="20% - Accent3 4 2" xfId="7603" xr:uid="{B5024DF4-F976-49B0-84FC-7D5017CC50C3}"/>
    <cellStyle name="20% - Accent3 5" xfId="7604" xr:uid="{DCBB2C49-F3B0-4E28-B82A-E424CA8F3B15}"/>
    <cellStyle name="20% - Accent3 5 2" xfId="7605" xr:uid="{548CAB67-E92A-4E47-BCF7-2C371EAB6658}"/>
    <cellStyle name="20% - Accent3 6" xfId="7606" xr:uid="{FC3FDDD1-4CBA-4597-B916-B0E790F67291}"/>
    <cellStyle name="20% - Accent3 6 2" xfId="7607" xr:uid="{BB79F71D-A8B0-41D1-8367-D1C5C47F89DF}"/>
    <cellStyle name="20% - Accent4 2 2" xfId="7608" xr:uid="{8CA30A81-E115-4417-ABEF-A10C6FA42463}"/>
    <cellStyle name="20% - Accent4 2 2 2" xfId="7609" xr:uid="{F61A88DB-E78F-4FAD-9872-3F55BADC7618}"/>
    <cellStyle name="20% - Accent4 2 3" xfId="7610" xr:uid="{DFD66BA2-5B28-4F3A-8181-C559A110C0E2}"/>
    <cellStyle name="20% - Accent4 2 3 2" xfId="7611" xr:uid="{38EBFE2D-3F25-4049-A73F-468A581B8157}"/>
    <cellStyle name="20% - Accent4 2 4" xfId="7612" xr:uid="{D9D472BF-F59E-44B9-9B37-D482253A0CF0}"/>
    <cellStyle name="20% - Accent4 2 4 2" xfId="7613" xr:uid="{440CED16-55EA-4A28-B835-5C922C79DD4E}"/>
    <cellStyle name="20% - Accent4 2 5" xfId="7614" xr:uid="{A5B8F1B1-5D60-4FB1-BB16-04C4472E2F88}"/>
    <cellStyle name="20% - Accent4 2 5 2" xfId="7615" xr:uid="{0114134C-D062-4EF6-B80F-0C6B624E1642}"/>
    <cellStyle name="20% - Accent4 2 6" xfId="7616" xr:uid="{0A7AE2BD-BC8B-4AA7-9F20-952EE6E43BC1}"/>
    <cellStyle name="20% - Accent4 2 6 2" xfId="7617" xr:uid="{400411FF-DA9B-4519-B6D8-A03727F08462}"/>
    <cellStyle name="20% - Accent4 3" xfId="7618" xr:uid="{007359BA-C474-4D70-BE9C-686E04E66C06}"/>
    <cellStyle name="20% - Accent4 3 2" xfId="7619" xr:uid="{81721070-2741-4DB7-BDB8-C6CDB8BFC8E0}"/>
    <cellStyle name="20% - Accent4 4" xfId="7620" xr:uid="{8BAE2029-EB6B-4099-8EA8-CC00F0E94B41}"/>
    <cellStyle name="20% - Accent4 4 2" xfId="7621" xr:uid="{41302664-6040-4179-BEB7-C685B247EEAD}"/>
    <cellStyle name="20% - Accent4 5" xfId="7622" xr:uid="{6ECB021D-728A-489C-BBEE-81FB67DF0C53}"/>
    <cellStyle name="20% - Accent4 5 2" xfId="7623" xr:uid="{4EB51247-9BD3-4326-9D0F-4E4F8F77D768}"/>
    <cellStyle name="20% - Accent4 6" xfId="7624" xr:uid="{506A7581-9F8D-4740-87CC-9AECE9462F10}"/>
    <cellStyle name="20% - Accent4 6 2" xfId="7625" xr:uid="{9C95D897-D916-404E-B8FE-8A4CD4F7B217}"/>
    <cellStyle name="20% - Accent5 2 2" xfId="7626" xr:uid="{62746931-6B4F-4A00-A92A-6D41E1B56160}"/>
    <cellStyle name="20% - Accent5 2 2 2" xfId="7627" xr:uid="{7C68B1D6-3CB9-4D77-8316-2D4EACA0A60E}"/>
    <cellStyle name="20% - Accent5 2 3" xfId="7628" xr:uid="{805C6756-590E-4EE4-8C19-9B06ECD746C0}"/>
    <cellStyle name="20% - Accent5 2 3 2" xfId="7629" xr:uid="{2191AADB-5E0B-4A64-87AC-A64E7C373361}"/>
    <cellStyle name="20% - Accent5 2 4" xfId="7630" xr:uid="{7A3FC980-6C14-4104-B848-AF01DF02F9F3}"/>
    <cellStyle name="20% - Accent5 2 4 2" xfId="7631" xr:uid="{B747EE08-FDBE-42EF-A2A9-60CCD05B507F}"/>
    <cellStyle name="20% - Accent5 2 5" xfId="7632" xr:uid="{A1BB6A59-5B1D-44B6-AECD-6ADC67972B7E}"/>
    <cellStyle name="20% - Accent5 2 5 2" xfId="7633" xr:uid="{973F26C2-1553-414A-BE1C-8049F1E87237}"/>
    <cellStyle name="20% - Accent5 2 6" xfId="7634" xr:uid="{9E79AB4A-F9C3-4E96-86A2-C3C41409BF6A}"/>
    <cellStyle name="20% - Accent5 2 6 2" xfId="7635" xr:uid="{C87225EB-B3AD-4C4F-8A4C-1E3D54A7E501}"/>
    <cellStyle name="20% - Accent5 3" xfId="7636" xr:uid="{422C2769-3A6C-4C21-A19F-059B671E1C71}"/>
    <cellStyle name="20% - Accent5 3 2" xfId="7637" xr:uid="{F0289116-898F-4D81-8AF3-2DE7A99F65A0}"/>
    <cellStyle name="20% - Accent5 4" xfId="7638" xr:uid="{14A15C73-2B0D-406C-9332-955B856E5BB5}"/>
    <cellStyle name="20% - Accent5 4 2" xfId="7639" xr:uid="{FCF23652-9023-4E30-B737-512078E369A6}"/>
    <cellStyle name="20% - Accent5 5" xfId="7640" xr:uid="{DFD25B25-0475-45CE-AEBE-D4A425B98579}"/>
    <cellStyle name="20% - Accent5 5 2" xfId="7641" xr:uid="{5149D709-A933-4211-85C4-9D56F3EC11F6}"/>
    <cellStyle name="20% - Accent5 6" xfId="7642" xr:uid="{E1B72E26-11C0-4DA0-9429-58471449B4D4}"/>
    <cellStyle name="20% - Accent5 6 2" xfId="7643" xr:uid="{28A29842-A6F8-4E2E-859D-9E0AD12F367D}"/>
    <cellStyle name="20% - Accent6 2 2" xfId="7644" xr:uid="{9032EC37-D88B-4D97-AFA9-D624C498288C}"/>
    <cellStyle name="20% - Accent6 2 2 2" xfId="7645" xr:uid="{F5AD0988-C284-452D-8D07-3BBA9A719D3B}"/>
    <cellStyle name="20% - Accent6 2 3" xfId="7646" xr:uid="{79B6E44A-03A9-437A-BBA3-6A2FDAD4CF8C}"/>
    <cellStyle name="20% - Accent6 2 3 2" xfId="7647" xr:uid="{8B170D7D-350D-418E-B676-B5ABBB535C91}"/>
    <cellStyle name="20% - Accent6 2 4" xfId="7648" xr:uid="{74246FBF-CB7F-419D-86F2-65B342440750}"/>
    <cellStyle name="20% - Accent6 2 4 2" xfId="7649" xr:uid="{E6C0AFDC-327D-4C59-8D67-1D4E279933BB}"/>
    <cellStyle name="20% - Accent6 2 5" xfId="7650" xr:uid="{AEF18998-CD6E-42E9-B1BA-399C74772E88}"/>
    <cellStyle name="20% - Accent6 2 5 2" xfId="7651" xr:uid="{471C29C0-7D27-4BD6-995B-9F7F88F8A98A}"/>
    <cellStyle name="20% - Accent6 2 6" xfId="7652" xr:uid="{D9C5BDFD-97C7-4495-90F4-72EA6984C38A}"/>
    <cellStyle name="20% - Accent6 2 6 2" xfId="7653" xr:uid="{15599662-23B6-4749-8800-D0250E7DA629}"/>
    <cellStyle name="20% - Accent6 3" xfId="7654" xr:uid="{89772540-50EA-45CE-B0CF-309A418F20A0}"/>
    <cellStyle name="20% - Accent6 3 2" xfId="7655" xr:uid="{705B2D5E-C3E0-416A-BDC9-68954C501C20}"/>
    <cellStyle name="20% - Accent6 4" xfId="7656" xr:uid="{7B522B1A-45D6-4973-A17C-B945BF962738}"/>
    <cellStyle name="20% - Accent6 4 2" xfId="7657" xr:uid="{40FEA43C-B30E-43D2-9ADA-762AF0CD1E84}"/>
    <cellStyle name="20% - Accent6 5" xfId="7658" xr:uid="{BEFF2448-7AC1-4A9A-8893-47A4769E6243}"/>
    <cellStyle name="20% - Accent6 5 2" xfId="7659" xr:uid="{55C8C538-3291-4591-8E1D-FA18B951FF90}"/>
    <cellStyle name="20% - Accent6 6" xfId="7660" xr:uid="{04C75580-47CB-4600-B5F4-C524AE4D0381}"/>
    <cellStyle name="20% - Accent6 6 2" xfId="7661" xr:uid="{F0B7A45A-62E8-46C3-9A35-6DB1C0436513}"/>
    <cellStyle name="2decimal" xfId="7662" xr:uid="{861DA94D-3D7D-4333-8148-CECAC7A30163}"/>
    <cellStyle name="40% - Accent1 2 2" xfId="7663" xr:uid="{2E0735D4-C4ED-456A-A811-47C00B0A3404}"/>
    <cellStyle name="40% - Accent1 2 2 2" xfId="7664" xr:uid="{C74C4D75-1CA2-47DD-A7BC-05754859EDC9}"/>
    <cellStyle name="40% - Accent1 2 3" xfId="7665" xr:uid="{6748384F-2A87-4E7F-96F9-15977DB434BE}"/>
    <cellStyle name="40% - Accent1 2 3 2" xfId="7666" xr:uid="{BA413245-BEF8-4590-8076-95D81B4A747C}"/>
    <cellStyle name="40% - Accent1 2 4" xfId="7667" xr:uid="{863C1432-9C6A-460A-AADA-060ECEF8023A}"/>
    <cellStyle name="40% - Accent1 2 4 2" xfId="7668" xr:uid="{177E07E7-7CE6-403B-953F-75115C484F41}"/>
    <cellStyle name="40% - Accent1 2 5" xfId="7669" xr:uid="{606AD4E6-9247-4536-BE78-6A22C5C829E5}"/>
    <cellStyle name="40% - Accent1 2 5 2" xfId="7670" xr:uid="{6AD24FE5-7EA2-4A76-AFF5-078C2A83E310}"/>
    <cellStyle name="40% - Accent1 2 6" xfId="7671" xr:uid="{3E1A1B37-889D-4F38-B949-6A84E0D039AC}"/>
    <cellStyle name="40% - Accent1 2 6 2" xfId="7672" xr:uid="{EC58171C-B549-4E20-B03C-8F82CDC7CC95}"/>
    <cellStyle name="40% - Accent1 3" xfId="7673" xr:uid="{FADECC33-2232-4404-8EB9-F185786ECA64}"/>
    <cellStyle name="40% - Accent1 3 2" xfId="7674" xr:uid="{2539D421-D5A9-4669-8E16-C7DB9A144079}"/>
    <cellStyle name="40% - Accent1 4" xfId="7675" xr:uid="{20DB8F14-3522-4624-B859-28F8D51F5F09}"/>
    <cellStyle name="40% - Accent1 4 2" xfId="7676" xr:uid="{B6A3FF5A-91D0-44A8-9BED-F807C561E68C}"/>
    <cellStyle name="40% - Accent1 5" xfId="7677" xr:uid="{1EFE2596-5D9E-4FA7-9717-4B4EA74EBC05}"/>
    <cellStyle name="40% - Accent1 5 2" xfId="7678" xr:uid="{CFFB3CBD-A30F-4C89-B491-EEE4C341F709}"/>
    <cellStyle name="40% - Accent1 6" xfId="7679" xr:uid="{C4FF64BD-E868-4C41-BEE9-A21EA9435197}"/>
    <cellStyle name="40% - Accent1 6 2" xfId="7680" xr:uid="{4F12D7E8-40E9-4140-BB95-ADBA86540FBC}"/>
    <cellStyle name="40% - Accent2 2 2" xfId="7681" xr:uid="{AAAAFE6D-5D7C-4CDF-B250-67FE53B3D43F}"/>
    <cellStyle name="40% - Accent2 2 2 2" xfId="7682" xr:uid="{E5EC1A37-9C41-4FA5-B4E2-67C95D681ADA}"/>
    <cellStyle name="40% - Accent2 2 3" xfId="7683" xr:uid="{6110FAC7-AA23-43F6-AD5A-0B130ED801CB}"/>
    <cellStyle name="40% - Accent2 2 3 2" xfId="7684" xr:uid="{1C01C3F7-C43F-4BC3-A66A-F5043F807E0E}"/>
    <cellStyle name="40% - Accent2 2 4" xfId="7685" xr:uid="{4E86FEFF-1E73-4CCC-AEC3-0EC7224BE74B}"/>
    <cellStyle name="40% - Accent2 2 4 2" xfId="7686" xr:uid="{3C97E7C9-B6DC-4724-ABF2-EC14FA91E9B0}"/>
    <cellStyle name="40% - Accent2 2 5" xfId="7687" xr:uid="{73B9C030-3B02-4EFE-A792-6D9A62BA5F81}"/>
    <cellStyle name="40% - Accent2 2 5 2" xfId="7688" xr:uid="{3DADFA70-0CFE-4347-9EA0-370F4738C9AE}"/>
    <cellStyle name="40% - Accent2 2 6" xfId="7689" xr:uid="{3C6DA36D-0BAF-48A7-A7D6-977520F2B65F}"/>
    <cellStyle name="40% - Accent2 2 6 2" xfId="7690" xr:uid="{BF0EC8DA-3172-4DAC-BEF5-D8383C6A064D}"/>
    <cellStyle name="40% - Accent2 3" xfId="7691" xr:uid="{B9949142-2A03-4771-8086-04A90AE770A1}"/>
    <cellStyle name="40% - Accent2 3 2" xfId="7692" xr:uid="{B78F524D-D8C5-4290-984C-FDEA84B3B3A9}"/>
    <cellStyle name="40% - Accent2 4" xfId="7693" xr:uid="{21D7AFD4-E250-46E6-B069-4CF38EF1CBC4}"/>
    <cellStyle name="40% - Accent2 4 2" xfId="7694" xr:uid="{29A3ADB9-D4C6-4775-86A5-1569E0BC0EA9}"/>
    <cellStyle name="40% - Accent2 5" xfId="7695" xr:uid="{C4B92B0A-EA38-4017-8BB4-4EB8F4A52075}"/>
    <cellStyle name="40% - Accent2 5 2" xfId="7696" xr:uid="{7D5EC2C7-822E-4B5C-B7C3-4271C52A9CC5}"/>
    <cellStyle name="40% - Accent2 6" xfId="7697" xr:uid="{A2797BCD-9C90-4895-911E-0EF904B08B29}"/>
    <cellStyle name="40% - Accent2 6 2" xfId="7698" xr:uid="{7C64AAD1-9B5C-4BD4-9350-F8FBDC018689}"/>
    <cellStyle name="40% - Accent3 2 2" xfId="7699" xr:uid="{A9BF0ED7-C0FC-4791-B852-5C8C895A5527}"/>
    <cellStyle name="40% - Accent3 2 2 2" xfId="7700" xr:uid="{FC8B4703-2618-4A5D-8C75-DB8DEAEC93C5}"/>
    <cellStyle name="40% - Accent3 2 3" xfId="7701" xr:uid="{9DD210A5-E581-49AA-8697-99AD705519C1}"/>
    <cellStyle name="40% - Accent3 2 3 2" xfId="7702" xr:uid="{C95B255D-F49A-4FF4-AFA8-3CFBE51DD03A}"/>
    <cellStyle name="40% - Accent3 2 4" xfId="7703" xr:uid="{2498FABB-9844-4036-AC19-FD6467351135}"/>
    <cellStyle name="40% - Accent3 2 4 2" xfId="7704" xr:uid="{A734CCE0-4A59-4C77-8EDB-B159AE3912F0}"/>
    <cellStyle name="40% - Accent3 2 5" xfId="7705" xr:uid="{969E9D74-2375-47FB-BE7F-935E5063D61F}"/>
    <cellStyle name="40% - Accent3 2 5 2" xfId="7706" xr:uid="{5148BCC0-F32A-4396-AAF1-EC4CFDDF5E1D}"/>
    <cellStyle name="40% - Accent3 2 6" xfId="7707" xr:uid="{608D2CD4-3477-4853-84CC-7466B5664F4E}"/>
    <cellStyle name="40% - Accent3 2 6 2" xfId="7708" xr:uid="{5B49E59F-3A8C-4710-A0D8-23A192CE4DFD}"/>
    <cellStyle name="40% - Accent3 3" xfId="7709" xr:uid="{C5DCAC54-7060-469E-8A6C-C9CDFD8066AF}"/>
    <cellStyle name="40% - Accent3 3 2" xfId="7710" xr:uid="{F4266C20-B018-4F76-9E3D-98A25E0C3EAA}"/>
    <cellStyle name="40% - Accent3 4" xfId="7711" xr:uid="{6B2149ED-E1E9-4A45-8097-883F6670BD7B}"/>
    <cellStyle name="40% - Accent3 4 2" xfId="7712" xr:uid="{308C29C0-C2C6-42EF-9852-7866873D775B}"/>
    <cellStyle name="40% - Accent3 5" xfId="7713" xr:uid="{2578EBB3-396C-4D51-9AA3-C0F1E1116CF4}"/>
    <cellStyle name="40% - Accent3 5 2" xfId="7714" xr:uid="{307EEE83-893A-4C14-8BF3-6DB2A3F23188}"/>
    <cellStyle name="40% - Accent3 6" xfId="7715" xr:uid="{3DCDABF2-BD8D-4BEA-9237-67A493C33E1C}"/>
    <cellStyle name="40% - Accent3 6 2" xfId="7716" xr:uid="{6A999F9E-6279-4801-B320-BA7F9D3DCD81}"/>
    <cellStyle name="40% - Accent4 2 2" xfId="7717" xr:uid="{971D1037-AE4E-471D-8C20-89719A1648BE}"/>
    <cellStyle name="40% - Accent4 2 2 2" xfId="7718" xr:uid="{4D70805B-9407-43FE-9098-0FA137F36FBA}"/>
    <cellStyle name="40% - Accent4 2 3" xfId="7719" xr:uid="{CE273CE6-A66D-4B15-8F0D-F5F53529497F}"/>
    <cellStyle name="40% - Accent4 2 3 2" xfId="7720" xr:uid="{25738117-25E6-4EA8-929A-0D344D830FCF}"/>
    <cellStyle name="40% - Accent4 2 4" xfId="7721" xr:uid="{99EDA358-1BEA-4C5A-A755-5B0033D5F878}"/>
    <cellStyle name="40% - Accent4 2 4 2" xfId="7722" xr:uid="{8A132C59-37B1-49E6-B49B-6F70FB874C5D}"/>
    <cellStyle name="40% - Accent4 2 5" xfId="7723" xr:uid="{2D2CDA1A-0A72-4D1C-9A6A-656EC46D4314}"/>
    <cellStyle name="40% - Accent4 2 5 2" xfId="7724" xr:uid="{1F805FE8-85F8-4523-B93B-8E29792297B2}"/>
    <cellStyle name="40% - Accent4 2 6" xfId="7725" xr:uid="{583FE781-AD70-483A-81EE-B8F53A4B01E7}"/>
    <cellStyle name="40% - Accent4 2 6 2" xfId="7726" xr:uid="{1A4BFF04-290B-4CF8-BA8B-8BE1FD8CF9D4}"/>
    <cellStyle name="40% - Accent4 3" xfId="7727" xr:uid="{AC2DEDEF-5324-40BD-A3E7-7A8FB1507F29}"/>
    <cellStyle name="40% - Accent4 3 2" xfId="7728" xr:uid="{47882598-8709-4A4E-944C-1ABBAF7A4FC4}"/>
    <cellStyle name="40% - Accent4 4" xfId="7729" xr:uid="{3E69AD10-4CD8-4187-8823-86FB29335B2A}"/>
    <cellStyle name="40% - Accent4 4 2" xfId="7730" xr:uid="{58B3A935-507E-4FB3-BD20-4ECA80211ED6}"/>
    <cellStyle name="40% - Accent4 5" xfId="7731" xr:uid="{B226986D-26A0-4A83-A175-B2FEF77D71F6}"/>
    <cellStyle name="40% - Accent4 5 2" xfId="7732" xr:uid="{D0BECF91-F209-4AA0-8FA1-6F0F71109218}"/>
    <cellStyle name="40% - Accent4 6" xfId="7733" xr:uid="{BED3F642-9642-4640-A825-563E2313E3DD}"/>
    <cellStyle name="40% - Accent4 6 2" xfId="7734" xr:uid="{F045A531-5C21-40B3-87CC-AEC491D6AD92}"/>
    <cellStyle name="40% - Accent5 2 2" xfId="7735" xr:uid="{791EACF4-D8B2-4611-9718-369FEC981216}"/>
    <cellStyle name="40% - Accent5 2 2 2" xfId="7736" xr:uid="{C46D1A47-1B2B-4817-9A63-796A60A61AC2}"/>
    <cellStyle name="40% - Accent5 2 3" xfId="7737" xr:uid="{8AF28F5E-6F5F-411A-B3AB-2F2976951F84}"/>
    <cellStyle name="40% - Accent5 2 3 2" xfId="7738" xr:uid="{6DDA2507-95EC-4313-9654-128E3D2108F3}"/>
    <cellStyle name="40% - Accent5 2 4" xfId="7739" xr:uid="{D7230FF8-E2AE-416D-8826-440DAFAF7F6E}"/>
    <cellStyle name="40% - Accent5 2 4 2" xfId="7740" xr:uid="{D0D8377A-B419-4711-988E-8EDAB0BDEB9D}"/>
    <cellStyle name="40% - Accent5 2 5" xfId="7741" xr:uid="{D56B0A67-43FB-496C-BDE0-336BD4085B01}"/>
    <cellStyle name="40% - Accent5 2 5 2" xfId="7742" xr:uid="{22507568-9828-4E26-B5BF-2D1999BC3AEB}"/>
    <cellStyle name="40% - Accent5 2 6" xfId="7743" xr:uid="{834E7CBD-DF67-47FF-92DD-123CD2D4501C}"/>
    <cellStyle name="40% - Accent5 2 6 2" xfId="7744" xr:uid="{B9EC3352-4258-4B88-93A3-C5906189650A}"/>
    <cellStyle name="40% - Accent5 3" xfId="7745" xr:uid="{DE368AFD-D1FD-4D8B-8085-1B959B9232FC}"/>
    <cellStyle name="40% - Accent5 3 2" xfId="7746" xr:uid="{92D17A66-C879-481D-BB66-8679FD8D559A}"/>
    <cellStyle name="40% - Accent5 4" xfId="7747" xr:uid="{5088B46D-F0E8-49C0-B5CA-DD89A9309AB9}"/>
    <cellStyle name="40% - Accent5 4 2" xfId="7748" xr:uid="{5D71D4DA-E6E1-443C-BCE4-64319B0D7C6E}"/>
    <cellStyle name="40% - Accent5 5" xfId="7749" xr:uid="{AB672042-CAD0-4F34-A499-B87ECD1882F0}"/>
    <cellStyle name="40% - Accent5 5 2" xfId="7750" xr:uid="{69D533B9-A532-450A-9A89-3D2FAEC1A05B}"/>
    <cellStyle name="40% - Accent5 6" xfId="7751" xr:uid="{32603F7E-B5C6-4E28-AF36-EA6A07A086E8}"/>
    <cellStyle name="40% - Accent5 6 2" xfId="7752" xr:uid="{819B0286-AA4A-49A6-94E3-C7A0C3E8F475}"/>
    <cellStyle name="40% - Accent6 2 2" xfId="7753" xr:uid="{4AF3A2F6-D830-4A55-844F-26DF64E0FA3E}"/>
    <cellStyle name="40% - Accent6 2 2 2" xfId="7754" xr:uid="{1A46EA0A-6DDD-438A-8C6C-7487EFCAD595}"/>
    <cellStyle name="40% - Accent6 2 3" xfId="7755" xr:uid="{FD6FA696-42CD-4D2D-87B5-371B083A8C93}"/>
    <cellStyle name="40% - Accent6 2 3 2" xfId="7756" xr:uid="{8EC24697-891A-42A9-B3C3-B28631DEA26F}"/>
    <cellStyle name="40% - Accent6 2 4" xfId="7757" xr:uid="{7674D9AD-AEC6-4628-BE70-193329574A19}"/>
    <cellStyle name="40% - Accent6 2 4 2" xfId="7758" xr:uid="{13776D0A-5112-4A09-A47F-0CD7E11EC5FF}"/>
    <cellStyle name="40% - Accent6 2 5" xfId="7759" xr:uid="{33D6F017-0301-49FA-B2EF-7575079C22A8}"/>
    <cellStyle name="40% - Accent6 2 5 2" xfId="7760" xr:uid="{43599500-79C6-487A-BADB-B4F401C20CE1}"/>
    <cellStyle name="40% - Accent6 2 6" xfId="7761" xr:uid="{36031457-121E-45CA-8728-53420B961C4D}"/>
    <cellStyle name="40% - Accent6 2 6 2" xfId="7762" xr:uid="{04E60DC1-911D-4384-A550-C9647DBE381C}"/>
    <cellStyle name="40% - Accent6 3" xfId="7763" xr:uid="{F90FF238-2840-4960-A8FF-0578BCC507EF}"/>
    <cellStyle name="40% - Accent6 3 2" xfId="7764" xr:uid="{43CAB531-16FD-4F54-ACF2-9502A16E6396}"/>
    <cellStyle name="40% - Accent6 4" xfId="7765" xr:uid="{1522B197-6B9D-48A9-9F0F-02AF8FA419D7}"/>
    <cellStyle name="40% - Accent6 4 2" xfId="7766" xr:uid="{BA48B6C1-A137-4CC4-8D52-DD77A5BCD2B9}"/>
    <cellStyle name="40% - Accent6 5" xfId="7767" xr:uid="{A15F90F9-91A8-4E08-BB1D-86CF1638F956}"/>
    <cellStyle name="40% - Accent6 5 2" xfId="7768" xr:uid="{4E3952EA-BBA3-4126-999D-90B20FA09283}"/>
    <cellStyle name="40% - Accent6 6" xfId="7769" xr:uid="{5CA247DB-DEF5-422E-A798-B26AA96E680E}"/>
    <cellStyle name="40% - Accent6 6 2" xfId="7770" xr:uid="{BCBF9E52-84DD-4886-B664-328AD0D7A7FD}"/>
    <cellStyle name="60% - Accent1 2 2" xfId="7771" xr:uid="{42019613-E4A6-4D9F-82C6-6CCDCA2B9B52}"/>
    <cellStyle name="60% - Accent1 2 3" xfId="7772" xr:uid="{DE352B58-3145-478A-A677-612B13701762}"/>
    <cellStyle name="60% - Accent1 2 4" xfId="7773" xr:uid="{44851318-4C22-42AE-996C-6D6D64AE7520}"/>
    <cellStyle name="60% - Accent1 2 5" xfId="7774" xr:uid="{DDD12668-E2AE-4747-B310-C76F303CBB0F}"/>
    <cellStyle name="60% - Accent1 2 6" xfId="7775" xr:uid="{39D7D394-B727-40E9-A4B2-58A1329843C2}"/>
    <cellStyle name="60% - Accent1 3" xfId="7776" xr:uid="{DDC729F8-8FDE-4752-A9D7-35CD10866F02}"/>
    <cellStyle name="60% - Accent1 4" xfId="7777" xr:uid="{81069DBE-BDC1-4682-9C1A-338149FA4781}"/>
    <cellStyle name="60% - Accent1 5" xfId="7778" xr:uid="{6A0D5FFC-E028-450F-9D25-4ABAFBD3493C}"/>
    <cellStyle name="60% - Accent1 6" xfId="7779" xr:uid="{9A2F8EF4-B444-402F-90F9-781CD7EEF086}"/>
    <cellStyle name="60% - Accent2 2 2" xfId="7780" xr:uid="{9BB76DD5-4DF1-4181-AA78-1900B5891D12}"/>
    <cellStyle name="60% - Accent2 2 3" xfId="7781" xr:uid="{B078EFD2-9A26-44F7-82C4-534D7EE43E1E}"/>
    <cellStyle name="60% - Accent2 2 4" xfId="7782" xr:uid="{12D3B9BA-07D4-480C-87BE-5F1FE775C6DD}"/>
    <cellStyle name="60% - Accent2 2 5" xfId="7783" xr:uid="{E45562F8-FCB9-4924-8D07-1DEDB07DEB49}"/>
    <cellStyle name="60% - Accent2 2 6" xfId="7784" xr:uid="{6B2FF66E-6618-437C-A4C0-D6799B725820}"/>
    <cellStyle name="60% - Accent2 3" xfId="7785" xr:uid="{C1D2F9B5-2475-4FAA-BB84-19D17B0A9372}"/>
    <cellStyle name="60% - Accent2 4" xfId="7786" xr:uid="{D0F42C19-C7D7-4BA3-B78A-F3C35CEE1C76}"/>
    <cellStyle name="60% - Accent2 5" xfId="7787" xr:uid="{D9DA2B36-EA04-4CEA-AA73-0A497C84C9F0}"/>
    <cellStyle name="60% - Accent2 6" xfId="7788" xr:uid="{7805632E-93EA-4AA4-B51B-6F7D220C3A17}"/>
    <cellStyle name="60% - Accent3 2 2" xfId="7789" xr:uid="{D919E3F2-A421-45EF-8C23-495F00A303B0}"/>
    <cellStyle name="60% - Accent3 2 3" xfId="7790" xr:uid="{DBF38C88-646C-4F16-8E34-BEEA483764D1}"/>
    <cellStyle name="60% - Accent3 2 4" xfId="7791" xr:uid="{30ECCCBF-AAFC-4C7C-BCA4-6F370D492646}"/>
    <cellStyle name="60% - Accent3 2 5" xfId="7792" xr:uid="{E4ACDE60-D9C7-4C82-8810-5D854F7C59D3}"/>
    <cellStyle name="60% - Accent3 2 6" xfId="7793" xr:uid="{12070FDE-E8B6-4447-9375-EF6FB1DFA95D}"/>
    <cellStyle name="60% - Accent3 3" xfId="7794" xr:uid="{6D0CFD3B-C79F-4181-97F5-7BCF9CEAB5C6}"/>
    <cellStyle name="60% - Accent3 4" xfId="7795" xr:uid="{43ED5AD0-74A4-403B-93A1-8C6DC194167E}"/>
    <cellStyle name="60% - Accent3 5" xfId="7796" xr:uid="{1AAA4CF0-2142-4F1E-82CE-F3B119701ED9}"/>
    <cellStyle name="60% - Accent3 6" xfId="7797" xr:uid="{116F6D5F-1516-495F-B276-AF70CA2A45EA}"/>
    <cellStyle name="60% - Accent4 2 2" xfId="7798" xr:uid="{627B9E97-7FFF-4B5C-8C4A-2E72BE73E068}"/>
    <cellStyle name="60% - Accent4 2 3" xfId="7799" xr:uid="{912D4D38-AB8C-402C-81A5-6A6E974640A1}"/>
    <cellStyle name="60% - Accent4 2 4" xfId="7800" xr:uid="{5966CDD6-7F0A-4DE9-BD64-35415A442473}"/>
    <cellStyle name="60% - Accent4 2 5" xfId="7801" xr:uid="{5AFBE21C-D6CA-4F7D-BA15-DAFB56E2038E}"/>
    <cellStyle name="60% - Accent4 2 6" xfId="7802" xr:uid="{FE54C6E3-06AE-4C17-8E5B-B897AACAB5F2}"/>
    <cellStyle name="60% - Accent4 3" xfId="7803" xr:uid="{40456574-FD02-47DF-A696-45594F2091DC}"/>
    <cellStyle name="60% - Accent4 4" xfId="7804" xr:uid="{01CBB0FA-37CA-4D46-9E40-C2030849106F}"/>
    <cellStyle name="60% - Accent4 5" xfId="7805" xr:uid="{3E32298A-5C9B-45B7-B133-B5A1EF1F5517}"/>
    <cellStyle name="60% - Accent4 6" xfId="7806" xr:uid="{CA5588EB-E4D7-48F0-A966-B607E8C4446D}"/>
    <cellStyle name="60% - Accent5 2 2" xfId="7807" xr:uid="{C6D4C8F6-54D1-4AFB-85AC-482FE45F52CD}"/>
    <cellStyle name="60% - Accent5 2 3" xfId="7808" xr:uid="{3EB4FD40-F349-491F-856A-B9C09CF6929B}"/>
    <cellStyle name="60% - Accent5 2 4" xfId="7809" xr:uid="{768DC5CC-380F-4ADC-9FD0-7C49AB006C63}"/>
    <cellStyle name="60% - Accent5 2 5" xfId="7810" xr:uid="{D8333033-9F78-4857-A30C-E545359082A9}"/>
    <cellStyle name="60% - Accent5 2 6" xfId="7811" xr:uid="{1B590154-7FE7-4B86-932B-AFD10DB1F577}"/>
    <cellStyle name="60% - Accent5 3" xfId="7812" xr:uid="{EFC36DAD-2DD3-44A0-9919-8011F2383987}"/>
    <cellStyle name="60% - Accent5 4" xfId="7813" xr:uid="{0DE2362E-AF12-431A-894A-7E4E764824A5}"/>
    <cellStyle name="60% - Accent5 5" xfId="7814" xr:uid="{895462D4-8B05-4BFE-BBEE-16CBE1D91BA1}"/>
    <cellStyle name="60% - Accent5 6" xfId="7815" xr:uid="{6BB20A69-F30E-4646-9209-C1E465C800A8}"/>
    <cellStyle name="60% - Accent6 2 2" xfId="7816" xr:uid="{C7D0094A-CDB0-49F4-AE0F-725B19AF3C66}"/>
    <cellStyle name="60% - Accent6 2 3" xfId="7817" xr:uid="{3B73094E-98F4-42D1-A4E8-B4FAC932AE36}"/>
    <cellStyle name="60% - Accent6 2 4" xfId="7818" xr:uid="{BFD5FD7E-7F74-48FC-86EE-D59B40EA695A}"/>
    <cellStyle name="60% - Accent6 2 5" xfId="7819" xr:uid="{605FF7EE-BEF3-4EDC-A8CE-EE8364770883}"/>
    <cellStyle name="60% - Accent6 2 6" xfId="7820" xr:uid="{C479F82F-0B97-415E-8074-19DDD0A27FA9}"/>
    <cellStyle name="60% - Accent6 3" xfId="7821" xr:uid="{F44FE208-B1FD-40FC-82F8-377B5F903F98}"/>
    <cellStyle name="60% - Accent6 4" xfId="7822" xr:uid="{ECACC5BF-5CC2-4169-B5FD-C269EBDB0BAE}"/>
    <cellStyle name="60% - Accent6 5" xfId="7823" xr:uid="{35FB8B06-1BAB-4285-866B-5FD953EE3CE2}"/>
    <cellStyle name="60% - Accent6 6" xfId="7824" xr:uid="{26549D9C-C1EE-4B60-868E-013B23E491B4}"/>
    <cellStyle name="Accent1 2 2" xfId="7825" xr:uid="{19671797-2EE5-46E1-99D1-A2C9FA524392}"/>
    <cellStyle name="Accent1 2 3" xfId="7826" xr:uid="{EFF18EF8-68A1-4029-98E3-0B5A2A45F507}"/>
    <cellStyle name="Accent1 2 4" xfId="7827" xr:uid="{E29A9C1E-8BAD-4735-8AC2-C4F9BF5143AC}"/>
    <cellStyle name="Accent1 2 5" xfId="7828" xr:uid="{7289AA6D-1645-4D3F-A65F-B464D815B3DE}"/>
    <cellStyle name="Accent1 2 6" xfId="7829" xr:uid="{6EC2973C-6DF8-4B17-80F2-81CECF2FB682}"/>
    <cellStyle name="Accent1 3" xfId="7830" xr:uid="{1A1C3C36-8D39-46E9-8DCC-33BE0609C2CC}"/>
    <cellStyle name="Accent1 4" xfId="7831" xr:uid="{7B073ACB-60DB-4561-8CF9-98C14BBC4585}"/>
    <cellStyle name="Accent1 5" xfId="7832" xr:uid="{37979118-77B4-4867-9B39-DF808138D08A}"/>
    <cellStyle name="Accent1 6" xfId="7833" xr:uid="{942883DC-93B9-431A-A270-1F05740ED06C}"/>
    <cellStyle name="Accent2 2 2" xfId="7834" xr:uid="{74B7EB2E-08E3-49B4-B803-5C192116CD5D}"/>
    <cellStyle name="Accent2 2 3" xfId="7835" xr:uid="{381511ED-FE35-4946-ABC8-CFAF1951136B}"/>
    <cellStyle name="Accent2 2 4" xfId="7836" xr:uid="{327D9FEB-E793-43B6-BDC9-3D427B00BA79}"/>
    <cellStyle name="Accent2 2 5" xfId="7837" xr:uid="{0C49C341-6C33-41ED-BF72-47999BAE732E}"/>
    <cellStyle name="Accent2 2 6" xfId="7838" xr:uid="{851294EE-57F1-4C0E-8AE7-25B754AC46B1}"/>
    <cellStyle name="Accent2 3" xfId="7839" xr:uid="{A9870BC0-EBAD-42BF-B335-B12F6820AF1B}"/>
    <cellStyle name="Accent2 4" xfId="7840" xr:uid="{0FB2B35C-8EA1-435A-95C5-ECE9BF242FD7}"/>
    <cellStyle name="Accent2 5" xfId="7841" xr:uid="{E6D7FB3B-6D77-49B9-B394-D2C7C6FFE5F1}"/>
    <cellStyle name="Accent2 6" xfId="7842" xr:uid="{E614F88C-82AB-4113-9BC9-C8A18B2ADE36}"/>
    <cellStyle name="Accent3 2 2" xfId="7843" xr:uid="{7500AF0A-CC94-4E7C-AE5F-140E138D41F6}"/>
    <cellStyle name="Accent3 2 3" xfId="7844" xr:uid="{4A37A592-88F8-41A1-94D2-CE8991ACDCB8}"/>
    <cellStyle name="Accent3 2 4" xfId="7845" xr:uid="{867CB480-9ED0-4E73-8B8C-5BD3440CE943}"/>
    <cellStyle name="Accent3 2 5" xfId="7846" xr:uid="{885A963A-D306-4EB5-B478-AE6A10ED1650}"/>
    <cellStyle name="Accent3 2 6" xfId="7847" xr:uid="{DCB83C72-0C39-4386-94D8-6C9CB5643774}"/>
    <cellStyle name="Accent3 3" xfId="7848" xr:uid="{5E214B07-AA71-46D5-93E0-76AE150E0106}"/>
    <cellStyle name="Accent3 4" xfId="7849" xr:uid="{034B88F6-BCB2-4A1E-B878-6350328CE6BC}"/>
    <cellStyle name="Accent3 5" xfId="7850" xr:uid="{09A703E2-43C0-4594-921B-66059480DB1F}"/>
    <cellStyle name="Accent3 6" xfId="7851" xr:uid="{F8DC774D-68EF-490B-B015-6FF4E7FE10C0}"/>
    <cellStyle name="Accent4 2 2" xfId="7852" xr:uid="{251FB381-C174-477E-B697-80A414DF4D1C}"/>
    <cellStyle name="Accent4 2 3" xfId="7853" xr:uid="{3073191F-D8C1-4766-A562-EC4E54A4D90E}"/>
    <cellStyle name="Accent4 2 4" xfId="7854" xr:uid="{8AEDFBE0-F942-4FA1-8B55-050E336825EB}"/>
    <cellStyle name="Accent4 2 5" xfId="7855" xr:uid="{2FA5EA2B-49CF-477B-B93B-57B96C114B4A}"/>
    <cellStyle name="Accent4 2 6" xfId="7856" xr:uid="{42BFB3C9-97BA-40CF-A963-A16B0DFB7DB6}"/>
    <cellStyle name="Accent4 3" xfId="7857" xr:uid="{BC4B505A-E1AD-42B9-9BF3-1083DB4A248B}"/>
    <cellStyle name="Accent4 4" xfId="7858" xr:uid="{361022D9-7A9D-44F6-B11B-D3EC0619184A}"/>
    <cellStyle name="Accent4 5" xfId="7859" xr:uid="{2F50CBB7-960F-4314-BD3A-746E6D8E736C}"/>
    <cellStyle name="Accent4 6" xfId="7860" xr:uid="{AB59B0CC-1AA5-4850-BFF2-472BB005FFC9}"/>
    <cellStyle name="Accent5 2 2" xfId="7861" xr:uid="{4D1D7FD9-D9C3-4D3C-B155-3C0BF7C1154D}"/>
    <cellStyle name="Accent5 2 3" xfId="7862" xr:uid="{6FEE75FC-F9CE-4CFE-94C7-9D9A7E186834}"/>
    <cellStyle name="Accent5 2 4" xfId="7863" xr:uid="{B982E16B-BE07-49BB-909A-FAB6DFED5AB6}"/>
    <cellStyle name="Accent5 2 5" xfId="7864" xr:uid="{6539F41E-45CE-4352-B7A4-D4DFA4A03547}"/>
    <cellStyle name="Accent5 2 6" xfId="7865" xr:uid="{EBE67002-152E-4C4F-AC53-7D4FEE8B895E}"/>
    <cellStyle name="Accent5 3" xfId="7866" xr:uid="{9C17291A-D73D-44AF-A88B-870BABF1CCFE}"/>
    <cellStyle name="Accent5 4" xfId="7867" xr:uid="{7BD63F48-088B-41AC-A3F1-0A50ACA858F5}"/>
    <cellStyle name="Accent5 5" xfId="7868" xr:uid="{4758AE3F-3AA7-4331-B2CB-7B9D1E679311}"/>
    <cellStyle name="Accent5 6" xfId="7869" xr:uid="{87530DE2-F2BD-4AD7-B87C-F94F7904F4BA}"/>
    <cellStyle name="Accent6 2 2" xfId="7870" xr:uid="{65DCDA8F-297A-489D-872F-8E72DF7E56B3}"/>
    <cellStyle name="Accent6 2 3" xfId="7871" xr:uid="{41B6C5D6-1689-4E41-869D-544C2CDA4B5D}"/>
    <cellStyle name="Accent6 2 4" xfId="7872" xr:uid="{96E119BF-0F39-48AB-B56F-8541FA109591}"/>
    <cellStyle name="Accent6 2 5" xfId="7873" xr:uid="{EB5B3984-6A98-4E1A-B0FE-5EB5DAC04738}"/>
    <cellStyle name="Accent6 2 6" xfId="7874" xr:uid="{92CB43D6-F0D6-438B-A9C4-7B5500A12896}"/>
    <cellStyle name="Accent6 3" xfId="7875" xr:uid="{AECEE65E-AD8F-49E3-86FC-C4ACA3CE3521}"/>
    <cellStyle name="Accent6 4" xfId="7876" xr:uid="{E9C7B250-3E11-488A-8B10-2F8C1CFABD1F}"/>
    <cellStyle name="Accent6 5" xfId="7877" xr:uid="{5FFC23E9-51F3-46FB-B93B-E4752B0D204E}"/>
    <cellStyle name="Accent6 6" xfId="7878" xr:uid="{B00B0836-716A-4CD2-8F78-3F1CB8D9AA43}"/>
    <cellStyle name="args.style" xfId="7879" xr:uid="{0E0D8CAC-DC73-407C-B470-D814153BE3D7}"/>
    <cellStyle name="Bad 2 2" xfId="7880" xr:uid="{EC8A278D-73C3-4EC3-9BFE-2EC330A4DA1E}"/>
    <cellStyle name="Bad 2 3" xfId="7881" xr:uid="{E41A9B6F-74E8-4B45-ACE6-DB03696D2A42}"/>
    <cellStyle name="Bad 2 4" xfId="7882" xr:uid="{E65ED99A-EFEC-44F9-B553-47725AA2D101}"/>
    <cellStyle name="Bad 2 5" xfId="7883" xr:uid="{7ECDF1EE-65C9-4A27-A4A8-AA6DEEB2682D}"/>
    <cellStyle name="Bad 2 6" xfId="7884" xr:uid="{E3AB7EF6-FC7B-471F-824D-615A7AC531C1}"/>
    <cellStyle name="Bad 3" xfId="7885" xr:uid="{5BB18999-F730-4BCA-9D84-D92247380401}"/>
    <cellStyle name="Bad 4" xfId="7886" xr:uid="{0CC6FE9C-BEAF-4858-AD14-A94E71D6B555}"/>
    <cellStyle name="Bad 5" xfId="7887" xr:uid="{C3210FA1-9EFF-4E74-BF53-DDC73B8239AA}"/>
    <cellStyle name="Bad 6" xfId="7888" xr:uid="{7C3C3468-8877-4E9A-97F0-25AB6F9F30F9}"/>
    <cellStyle name="bill" xfId="781" xr:uid="{B329BD4E-535C-47DC-9849-DB90D75BD6A2}"/>
    <cellStyle name="bill 2" xfId="782" xr:uid="{E9915B79-748E-485B-93C7-5ED1D594062B}"/>
    <cellStyle name="bill 2 2" xfId="4491" xr:uid="{90D0FEE9-3148-4CD9-AF01-D67710FFDC9B}"/>
    <cellStyle name="bill 3" xfId="3655" xr:uid="{2E6D02D4-DA99-4046-B381-AE3FDC2AAACA}"/>
    <cellStyle name="Boq" xfId="7889" xr:uid="{DD79F18A-23E5-4BFE-BFBE-66CA20B8344E}"/>
    <cellStyle name="Calculation 2" xfId="7890" xr:uid="{54618513-DA3B-4319-B29E-95CE09EA11BA}"/>
    <cellStyle name="Calculation 2 2" xfId="7891" xr:uid="{F920F27D-871B-4DC6-A961-363465EED9BD}"/>
    <cellStyle name="Calculation 2 2 10" xfId="9616" xr:uid="{972FA6DE-66C0-4D60-A3A1-C441C26275AA}"/>
    <cellStyle name="Calculation 2 2 2" xfId="7892" xr:uid="{883A0449-638A-4F92-AD04-4E5C681B3E4A}"/>
    <cellStyle name="Calculation 2 2 2 2" xfId="9213" xr:uid="{CE8DCAD1-8D2D-46D6-A8FA-AF7269B2B58A}"/>
    <cellStyle name="Calculation 2 2 2 2 2" xfId="9420" xr:uid="{DC9AE38F-185E-4215-9C46-1BABC819C2DE}"/>
    <cellStyle name="Calculation 2 2 2 2 2 2" xfId="9917" xr:uid="{EB050D39-231B-4D12-AC00-370E99A37B16}"/>
    <cellStyle name="Calculation 2 2 2 2 2 3" xfId="10145" xr:uid="{CA88AFE7-8DF5-4062-A31F-E84BEF61286A}"/>
    <cellStyle name="Calculation 2 2 2 2 2 4" xfId="10426" xr:uid="{439A24C2-533A-413C-8754-099577C7C2B3}"/>
    <cellStyle name="Calculation 2 2 2 2 3" xfId="9744" xr:uid="{5562280B-2402-4C60-89EF-6320335BB8DD}"/>
    <cellStyle name="Calculation 2 2 2 3" xfId="9424" xr:uid="{337574B9-60D4-4CFC-B515-4700AC81C0DB}"/>
    <cellStyle name="Calculation 2 2 2 3 2" xfId="9920" xr:uid="{80FE68C3-1664-410E-8D78-AA2E9E631CBB}"/>
    <cellStyle name="Calculation 2 2 2 3 3" xfId="10148" xr:uid="{F873CE44-8887-4E49-BB3D-A3DA884F74DD}"/>
    <cellStyle name="Calculation 2 2 2 3 4" xfId="10429" xr:uid="{4D605BBF-6C94-4614-A312-16DC62B6D087}"/>
    <cellStyle name="Calculation 2 2 2 4" xfId="9652" xr:uid="{D8E081FE-C00D-447A-BF2E-A9107979042B}"/>
    <cellStyle name="Calculation 2 2 3" xfId="7893" xr:uid="{60494AA3-6313-48B9-9229-8BEEECA21914}"/>
    <cellStyle name="Calculation 2 2 3 2" xfId="9214" xr:uid="{2AB0E379-609C-40B9-95CA-16263FADE253}"/>
    <cellStyle name="Calculation 2 2 3 2 2" xfId="9459" xr:uid="{0561B098-474C-4658-9F56-E8219874466B}"/>
    <cellStyle name="Calculation 2 2 3 2 2 2" xfId="9951" xr:uid="{A0AC1E98-5887-43B1-926B-340A8C15601E}"/>
    <cellStyle name="Calculation 2 2 3 2 2 3" xfId="10179" xr:uid="{34C53823-0761-4BA1-99DB-E60100382EBB}"/>
    <cellStyle name="Calculation 2 2 3 2 2 4" xfId="10460" xr:uid="{212AC643-7121-4F00-92AD-878E5193E8A1}"/>
    <cellStyle name="Calculation 2 2 3 2 3" xfId="9743" xr:uid="{543895FD-9F81-4E19-BD02-FDF9DF27AC2B}"/>
    <cellStyle name="Calculation 2 2 3 3" xfId="9462" xr:uid="{9CFC7641-5101-4596-86C8-7804C013C94B}"/>
    <cellStyle name="Calculation 2 2 3 3 2" xfId="9954" xr:uid="{651A583E-7DD6-4941-8996-305AE8BD0A47}"/>
    <cellStyle name="Calculation 2 2 3 3 3" xfId="10182" xr:uid="{E55F33A9-89D4-4CB5-B9B5-0BB408696E99}"/>
    <cellStyle name="Calculation 2 2 3 3 4" xfId="10463" xr:uid="{819D674B-A41A-4255-A227-FBC9BD292F05}"/>
    <cellStyle name="Calculation 2 2 3 4" xfId="9604" xr:uid="{F06F7086-3078-4436-9446-DEAD4E96D84E}"/>
    <cellStyle name="Calculation 2 2 4" xfId="7894" xr:uid="{00497BDA-C190-47CC-9057-B2E91053C3EE}"/>
    <cellStyle name="Calculation 2 2 4 2" xfId="9215" xr:uid="{798B09E9-896D-4FA2-9F9F-97B346E026D5}"/>
    <cellStyle name="Calculation 2 2 4 2 2" xfId="9361" xr:uid="{95F743F9-0712-4DD2-9C99-7ABC4F406700}"/>
    <cellStyle name="Calculation 2 2 4 2 2 2" xfId="9862" xr:uid="{FAB471AF-3EDF-4E1B-8AE3-5B2BF58C1B31}"/>
    <cellStyle name="Calculation 2 2 4 2 2 3" xfId="10090" xr:uid="{20085419-EEAF-43BE-99EE-030914D78A9E}"/>
    <cellStyle name="Calculation 2 2 4 2 2 4" xfId="10371" xr:uid="{2A23865B-6710-4492-A024-D07A395C1D0E}"/>
    <cellStyle name="Calculation 2 2 4 2 3" xfId="9742" xr:uid="{0A89A2CB-F7E1-4A5C-9EEE-6A5730CE7673}"/>
    <cellStyle name="Calculation 2 2 4 3" xfId="9425" xr:uid="{0A06557F-96F3-4956-86A4-58190499D65A}"/>
    <cellStyle name="Calculation 2 2 4 3 2" xfId="9921" xr:uid="{86BA247B-A93B-48BE-8FCE-CACA6122EC20}"/>
    <cellStyle name="Calculation 2 2 4 3 3" xfId="10149" xr:uid="{4487452F-5DD3-4417-9F2D-9D2299A0F112}"/>
    <cellStyle name="Calculation 2 2 4 3 4" xfId="10430" xr:uid="{87564F67-1BF8-47B1-AA38-785566AB5C1E}"/>
    <cellStyle name="Calculation 2 2 4 4" xfId="9651" xr:uid="{230E6DD5-B8ED-4232-8BEC-A449169D5D85}"/>
    <cellStyle name="Calculation 2 2 5" xfId="7895" xr:uid="{15B527A5-B079-4599-9D1E-75AF75846141}"/>
    <cellStyle name="Calculation 2 2 5 2" xfId="9216" xr:uid="{67893F07-EF3E-45B0-88DC-5805351D70E3}"/>
    <cellStyle name="Calculation 2 2 5 2 2" xfId="9526" xr:uid="{1B91D8C0-0AAD-4E3D-A01F-AD9FD8178FA3}"/>
    <cellStyle name="Calculation 2 2 5 2 2 2" xfId="10015" xr:uid="{E3324BD6-E00C-4BE1-9E46-29487BCAE49D}"/>
    <cellStyle name="Calculation 2 2 5 2 2 3" xfId="10243" xr:uid="{B5E25E6F-47E6-41D8-A759-7ECFBF0EAC10}"/>
    <cellStyle name="Calculation 2 2 5 2 2 4" xfId="10524" xr:uid="{527FDC17-8F67-440A-9252-45DB269E23D7}"/>
    <cellStyle name="Calculation 2 2 5 2 3" xfId="9741" xr:uid="{6D096169-3C43-4F4B-B584-7471A0521973}"/>
    <cellStyle name="Calculation 2 2 5 3" xfId="9354" xr:uid="{64B10E80-6247-45DD-8F1E-B9589D71A704}"/>
    <cellStyle name="Calculation 2 2 5 3 2" xfId="9855" xr:uid="{26BF9E82-66F1-40DB-9B1D-EE7B82F7C7FE}"/>
    <cellStyle name="Calculation 2 2 5 3 3" xfId="10083" xr:uid="{8B8D70BF-A4CB-4A1F-A7A2-BA53D2A285B7}"/>
    <cellStyle name="Calculation 2 2 5 3 4" xfId="10364" xr:uid="{69E05FB2-B62B-4B67-803F-725FC335BD96}"/>
    <cellStyle name="Calculation 2 2 5 4" xfId="9650" xr:uid="{F9D5F724-C0D2-4944-BCB2-8BEF5C4B22F3}"/>
    <cellStyle name="Calculation 2 2 6" xfId="7896" xr:uid="{164D6F81-D206-4545-AAE0-E2F4EAF7874F}"/>
    <cellStyle name="Calculation 2 2 6 2" xfId="9217" xr:uid="{B0C56535-EDFC-418E-8B27-CAB523093B40}"/>
    <cellStyle name="Calculation 2 2 6 2 2" xfId="9383" xr:uid="{424BD771-709B-45B8-BE9F-879AF59C0A84}"/>
    <cellStyle name="Calculation 2 2 6 2 2 2" xfId="9881" xr:uid="{92C7006A-4DB4-4CC7-9F59-84F19418298E}"/>
    <cellStyle name="Calculation 2 2 6 2 2 3" xfId="10109" xr:uid="{53286B94-CDC0-44C5-BA30-F7CA574BD464}"/>
    <cellStyle name="Calculation 2 2 6 2 2 4" xfId="10390" xr:uid="{EFA498C0-C7C9-4108-8278-B604A6D7688B}"/>
    <cellStyle name="Calculation 2 2 6 2 3" xfId="9740" xr:uid="{D85203E6-8742-4FF0-A1E3-7ED123FC3BAD}"/>
    <cellStyle name="Calculation 2 2 6 3" xfId="9473" xr:uid="{05BCD2FF-56BA-4BF1-BB6F-A9C1A7CD49E9}"/>
    <cellStyle name="Calculation 2 2 6 3 2" xfId="9965" xr:uid="{92DC3D3C-531C-498A-BCD4-4D2BC8E80B7D}"/>
    <cellStyle name="Calculation 2 2 6 3 3" xfId="10193" xr:uid="{21C8D117-01FA-4503-911A-F427E901F736}"/>
    <cellStyle name="Calculation 2 2 6 3 4" xfId="10474" xr:uid="{9333A7CA-BF07-4FEB-BE02-7C06A5A2DF90}"/>
    <cellStyle name="Calculation 2 2 6 4" xfId="9603" xr:uid="{D8C5BADB-0B41-4678-AC7A-7E3AC7ED0447}"/>
    <cellStyle name="Calculation 2 2 7" xfId="7897" xr:uid="{72C72F44-8155-4608-A5CB-014485E1A757}"/>
    <cellStyle name="Calculation 2 2 7 2" xfId="9218" xr:uid="{AF4D83DE-6275-4719-99D8-0C3A9FF44C77}"/>
    <cellStyle name="Calculation 2 2 7 2 2" xfId="9441" xr:uid="{8B90528C-C55E-4568-8FFF-39A6C2A0D59B}"/>
    <cellStyle name="Calculation 2 2 7 2 2 2" xfId="9933" xr:uid="{A28F6C18-B97D-4312-A757-10F278E27CC1}"/>
    <cellStyle name="Calculation 2 2 7 2 2 3" xfId="10161" xr:uid="{7BA507FC-809A-4B29-9775-585DD2DCB7A4}"/>
    <cellStyle name="Calculation 2 2 7 2 2 4" xfId="10442" xr:uid="{0F183090-6496-407E-8834-96583B9647B0}"/>
    <cellStyle name="Calculation 2 2 7 2 3" xfId="9739" xr:uid="{DD463861-F681-4903-B1BA-C62E09573679}"/>
    <cellStyle name="Calculation 2 2 7 3" xfId="9399" xr:uid="{DA03BB44-2808-4B6F-909F-1AA08C70D77D}"/>
    <cellStyle name="Calculation 2 2 7 3 2" xfId="9896" xr:uid="{F0B5B288-BEC8-434C-8326-A4B1D98A5B19}"/>
    <cellStyle name="Calculation 2 2 7 3 3" xfId="10124" xr:uid="{FB3EC009-D204-4E45-BB03-CF523DEC71D2}"/>
    <cellStyle name="Calculation 2 2 7 3 4" xfId="10405" xr:uid="{FE5A0D1B-A943-4B9A-A09C-CA3BDFE7A02E}"/>
    <cellStyle name="Calculation 2 2 7 4" xfId="9602" xr:uid="{1AFE3A2F-341B-47AD-AABE-3F7AC279656E}"/>
    <cellStyle name="Calculation 2 2 8" xfId="9212" xr:uid="{B4B47244-8E79-4828-8D4E-0E7E605E274C}"/>
    <cellStyle name="Calculation 2 2 8 2" xfId="9419" xr:uid="{738A007A-5DBF-453F-A993-F841619D44B2}"/>
    <cellStyle name="Calculation 2 2 8 2 2" xfId="9916" xr:uid="{BB9E6F73-A12C-4148-B729-B134646E0E61}"/>
    <cellStyle name="Calculation 2 2 8 2 3" xfId="10144" xr:uid="{2762B479-563E-4E0A-A5F2-A7480026D5FF}"/>
    <cellStyle name="Calculation 2 2 8 2 4" xfId="10425" xr:uid="{243DF001-D8A8-466F-8D6E-56927C10F049}"/>
    <cellStyle name="Calculation 2 2 8 3" xfId="9745" xr:uid="{2AC45EC9-6508-48A5-AF9E-69D243D0EB11}"/>
    <cellStyle name="Calculation 2 2 9" xfId="9492" xr:uid="{1C330274-9C55-4934-B531-8B1802A862EA}"/>
    <cellStyle name="Calculation 2 2 9 2" xfId="9983" xr:uid="{7EBA89B4-CAA5-465E-BF64-AFFEBD1564AE}"/>
    <cellStyle name="Calculation 2 2 9 3" xfId="10211" xr:uid="{CF074C06-1F3C-49AE-936D-E23187006BD3}"/>
    <cellStyle name="Calculation 2 2 9 4" xfId="10492" xr:uid="{938BD50B-9197-4A04-9179-06341B3E2AD4}"/>
    <cellStyle name="Calculation 2 3" xfId="7898" xr:uid="{48AD174E-051E-49F4-97C4-CFED3C358301}"/>
    <cellStyle name="Calculation 2 3 10" xfId="9565" xr:uid="{7F124FD1-62AA-4158-B035-456705C13976}"/>
    <cellStyle name="Calculation 2 3 2" xfId="7899" xr:uid="{25867129-34ED-4479-BE9C-FAC62D0934D0}"/>
    <cellStyle name="Calculation 2 3 2 2" xfId="9220" xr:uid="{4C104D66-CB3F-4061-AFA5-F02F5FE2CFDA}"/>
    <cellStyle name="Calculation 2 3 2 2 2" xfId="9416" xr:uid="{15EE9D66-19CD-4122-8A36-8461E87F8F8E}"/>
    <cellStyle name="Calculation 2 3 2 2 2 2" xfId="9913" xr:uid="{E7D15246-18AF-4480-94D8-2D83781899D4}"/>
    <cellStyle name="Calculation 2 3 2 2 2 3" xfId="10141" xr:uid="{CBA31872-4D8D-42E4-81D4-D3CE7CCE9A9F}"/>
    <cellStyle name="Calculation 2 3 2 2 2 4" xfId="10422" xr:uid="{B9E564C6-03D1-473A-83F6-20BD9FCA7FC7}"/>
    <cellStyle name="Calculation 2 3 2 2 3" xfId="9737" xr:uid="{B3318C5D-2EAB-4F7E-B5F2-F7A2355E59A4}"/>
    <cellStyle name="Calculation 2 3 2 3" xfId="9402" xr:uid="{3A455303-8BBC-494C-8C52-6BF7119BE327}"/>
    <cellStyle name="Calculation 2 3 2 3 2" xfId="9899" xr:uid="{2CED10E6-BEFA-49C6-832C-072CF39020A0}"/>
    <cellStyle name="Calculation 2 3 2 3 3" xfId="10127" xr:uid="{98B66E94-36D7-422E-BC2F-AB32A13200F7}"/>
    <cellStyle name="Calculation 2 3 2 3 4" xfId="10408" xr:uid="{E10485A7-8DA2-429B-8F5E-48D0B3DC60DE}"/>
    <cellStyle name="Calculation 2 3 2 4" xfId="9615" xr:uid="{A969CF51-B139-4629-BFC3-F13BB52A8D53}"/>
    <cellStyle name="Calculation 2 3 3" xfId="7900" xr:uid="{F1954EA2-38EA-4948-BA21-8D7D9A552428}"/>
    <cellStyle name="Calculation 2 3 3 2" xfId="9221" xr:uid="{0809731F-B58B-45FC-A791-B2469F582C0D}"/>
    <cellStyle name="Calculation 2 3 3 2 2" xfId="9527" xr:uid="{699CDFD5-FFC4-46FA-9135-68412EDE290C}"/>
    <cellStyle name="Calculation 2 3 3 2 2 2" xfId="10016" xr:uid="{AC574320-48DE-4F04-AE20-0FEBCE6A8B23}"/>
    <cellStyle name="Calculation 2 3 3 2 2 3" xfId="10244" xr:uid="{38A812D0-B153-4ED0-832B-6135E4840808}"/>
    <cellStyle name="Calculation 2 3 3 2 2 4" xfId="10525" xr:uid="{A7CE17D1-560A-4379-97B2-D71A8629BDEE}"/>
    <cellStyle name="Calculation 2 3 3 2 3" xfId="9736" xr:uid="{87FA627C-FDC3-4278-ACA1-5686109ADCCD}"/>
    <cellStyle name="Calculation 2 3 3 3" xfId="9496" xr:uid="{4A44F539-F66D-4B46-A95B-D0179C2A3B31}"/>
    <cellStyle name="Calculation 2 3 3 3 2" xfId="9987" xr:uid="{0E316CC6-92C0-4E70-9873-A8AFC118382C}"/>
    <cellStyle name="Calculation 2 3 3 3 3" xfId="10215" xr:uid="{947B3BBE-A332-4D33-984B-6D8868EE2219}"/>
    <cellStyle name="Calculation 2 3 3 3 4" xfId="10496" xr:uid="{B6D6BB1D-82D9-4ED7-8FA9-B7C07995A747}"/>
    <cellStyle name="Calculation 2 3 3 4" xfId="9649" xr:uid="{A9E612DC-137C-4D45-BFBE-1F8BA1CD4629}"/>
    <cellStyle name="Calculation 2 3 4" xfId="7901" xr:uid="{F54D5BA3-1F14-4497-970F-A624B38EC2BB}"/>
    <cellStyle name="Calculation 2 3 4 2" xfId="9222" xr:uid="{304A1FED-6024-477B-9AAF-17A88F58C2E4}"/>
    <cellStyle name="Calculation 2 3 4 2 2" xfId="9403" xr:uid="{3EBA245C-918A-4883-8769-ED03126DC3C6}"/>
    <cellStyle name="Calculation 2 3 4 2 2 2" xfId="9900" xr:uid="{C43D367B-ED10-4CE9-8EB9-0D4FB1F4D4EF}"/>
    <cellStyle name="Calculation 2 3 4 2 2 3" xfId="10128" xr:uid="{20E92234-6FF1-418E-AAA4-99272C0F4F9F}"/>
    <cellStyle name="Calculation 2 3 4 2 2 4" xfId="10409" xr:uid="{8720A2E2-CF09-4250-AC38-BF78F879F2AC}"/>
    <cellStyle name="Calculation 2 3 4 2 3" xfId="9735" xr:uid="{4318FBAA-AC07-4287-9B79-43F6F7589B70}"/>
    <cellStyle name="Calculation 2 3 4 3" xfId="9333" xr:uid="{C504E62C-16C9-4279-A73B-ECCBDF8777EE}"/>
    <cellStyle name="Calculation 2 3 4 3 2" xfId="9834" xr:uid="{7627161E-15C0-4D50-967F-AECF963D186F}"/>
    <cellStyle name="Calculation 2 3 4 3 3" xfId="10062" xr:uid="{3BFF2F13-F920-44F8-B182-234DA78CDA78}"/>
    <cellStyle name="Calculation 2 3 4 3 4" xfId="10343" xr:uid="{4D4C9B90-7A31-4AAA-83C3-C4ECE0CB1378}"/>
    <cellStyle name="Calculation 2 3 4 4" xfId="9601" xr:uid="{8EC5D186-E3E6-490F-9218-6CBCB4E60542}"/>
    <cellStyle name="Calculation 2 3 5" xfId="7902" xr:uid="{D4D4C26B-F540-4FDA-8193-ED90FBD4D4C8}"/>
    <cellStyle name="Calculation 2 3 5 2" xfId="9223" xr:uid="{97AB44D8-4643-422C-A825-3B157D8CCECF}"/>
    <cellStyle name="Calculation 2 3 5 2 2" xfId="9528" xr:uid="{5081DFC6-E95A-4171-913C-DD673D80A755}"/>
    <cellStyle name="Calculation 2 3 5 2 2 2" xfId="10017" xr:uid="{F8BB59B1-DE7D-415E-B4C0-5C86D1D6B4C7}"/>
    <cellStyle name="Calculation 2 3 5 2 2 3" xfId="10245" xr:uid="{D75A2B86-B245-429C-9C54-691DA9AFAA4E}"/>
    <cellStyle name="Calculation 2 3 5 2 2 4" xfId="10526" xr:uid="{B644F194-3212-41B4-B100-FF28E4AEDBFB}"/>
    <cellStyle name="Calculation 2 3 5 2 3" xfId="9734" xr:uid="{F5FA7123-4F3C-4ACC-ABAB-B8BCA95DB981}"/>
    <cellStyle name="Calculation 2 3 5 3" xfId="9355" xr:uid="{EDAAC2D0-7F7A-4129-A068-08FDE9D03319}"/>
    <cellStyle name="Calculation 2 3 5 3 2" xfId="9856" xr:uid="{0E4FA7B7-CBC8-4CC7-95B0-9220D888F348}"/>
    <cellStyle name="Calculation 2 3 5 3 3" xfId="10084" xr:uid="{50502E01-7F60-45FE-A022-E669244BC972}"/>
    <cellStyle name="Calculation 2 3 5 3 4" xfId="10365" xr:uid="{C386A0DD-40CB-41A0-95D5-5924A7AED97E}"/>
    <cellStyle name="Calculation 2 3 5 4" xfId="9648" xr:uid="{501212B7-2868-4694-B912-7E15DDE52437}"/>
    <cellStyle name="Calculation 2 3 6" xfId="7903" xr:uid="{1FB48BD2-0B38-45F0-823D-B33911DAE3DA}"/>
    <cellStyle name="Calculation 2 3 6 2" xfId="9224" xr:uid="{27AF7900-951E-4B4E-95E2-B185A1BE5FA6}"/>
    <cellStyle name="Calculation 2 3 6 2 2" xfId="9384" xr:uid="{D5693BFD-2F43-453D-83F1-BB6582C8E636}"/>
    <cellStyle name="Calculation 2 3 6 2 2 2" xfId="9882" xr:uid="{E695C24A-9230-4FA8-BB08-6B16327F9815}"/>
    <cellStyle name="Calculation 2 3 6 2 2 3" xfId="10110" xr:uid="{4819ED45-DA1A-4430-807E-1F6BE000B13D}"/>
    <cellStyle name="Calculation 2 3 6 2 2 4" xfId="10391" xr:uid="{51BD2881-8A71-4B95-9EC4-62BBA4BCD1AB}"/>
    <cellStyle name="Calculation 2 3 6 2 3" xfId="9733" xr:uid="{B5C0E61B-F7D0-499E-872F-F7607D1B8197}"/>
    <cellStyle name="Calculation 2 3 6 3" xfId="9514" xr:uid="{59177B6C-C2DF-4F5B-A249-E3F436A6A22A}"/>
    <cellStyle name="Calculation 2 3 6 3 2" xfId="10003" xr:uid="{12B9CA11-4051-4139-8D81-CB55ED888B84}"/>
    <cellStyle name="Calculation 2 3 6 3 3" xfId="10231" xr:uid="{5D921645-DA95-4BB9-96BD-CC2FB269A362}"/>
    <cellStyle name="Calculation 2 3 6 3 4" xfId="10512" xr:uid="{3DA79F97-B3E8-4E0C-9DE9-92855876FC58}"/>
    <cellStyle name="Calculation 2 3 6 4" xfId="9647" xr:uid="{42260A6F-1172-40F7-8B4A-AD307C691E71}"/>
    <cellStyle name="Calculation 2 3 7" xfId="7904" xr:uid="{ABFC1C05-E7EB-4F1A-8330-6338B0258048}"/>
    <cellStyle name="Calculation 2 3 7 2" xfId="9225" xr:uid="{0B849B2D-8D74-4597-90C5-0696ED44EB41}"/>
    <cellStyle name="Calculation 2 3 7 2 2" xfId="9503" xr:uid="{2925F4F6-680E-4CDD-BCA0-1CCBB2549BBB}"/>
    <cellStyle name="Calculation 2 3 7 2 2 2" xfId="9993" xr:uid="{A893AACC-0CA0-465B-A3E6-29345CD7FA70}"/>
    <cellStyle name="Calculation 2 3 7 2 2 3" xfId="10221" xr:uid="{E2A7A55A-9791-4A55-BFF3-BBDC5EE8ACF0}"/>
    <cellStyle name="Calculation 2 3 7 2 2 4" xfId="10502" xr:uid="{C6107895-B62E-46FC-BFBA-2C1A4A9C4F1D}"/>
    <cellStyle name="Calculation 2 3 7 2 3" xfId="9732" xr:uid="{53B38A1D-4C5B-4C2B-944F-402C3B7DA217}"/>
    <cellStyle name="Calculation 2 3 7 3" xfId="9327" xr:uid="{BD3AAA9B-A4E3-47F9-9C93-FA10099172B0}"/>
    <cellStyle name="Calculation 2 3 7 3 2" xfId="9829" xr:uid="{27E4F6E2-B499-4CD2-B556-0B2249428816}"/>
    <cellStyle name="Calculation 2 3 7 3 3" xfId="10057" xr:uid="{4B68F63C-9EC0-4BEA-83BE-E56DE4C484A9}"/>
    <cellStyle name="Calculation 2 3 7 3 4" xfId="10338" xr:uid="{69FA6E39-F739-445B-AC22-C01E8758AC4D}"/>
    <cellStyle name="Calculation 2 3 7 4" xfId="9600" xr:uid="{27064B23-34F0-46E9-9DD6-A00E2E93FE5D}"/>
    <cellStyle name="Calculation 2 3 8" xfId="9219" xr:uid="{4839A736-E806-45EE-A4BD-437506442B15}"/>
    <cellStyle name="Calculation 2 3 8 2" xfId="9465" xr:uid="{E342A760-6602-47EA-8232-0FB96204A597}"/>
    <cellStyle name="Calculation 2 3 8 2 2" xfId="9957" xr:uid="{5BEDC5A9-5A6D-4185-90CB-4DE149C711B2}"/>
    <cellStyle name="Calculation 2 3 8 2 3" xfId="10185" xr:uid="{EF24A73B-BD55-47E2-BB6A-D810CD9F9ECE}"/>
    <cellStyle name="Calculation 2 3 8 2 4" xfId="10466" xr:uid="{86F502EB-E146-478B-B8C7-7479FBEDE20F}"/>
    <cellStyle name="Calculation 2 3 8 3" xfId="9738" xr:uid="{6282A85B-C39A-4531-9818-10D48DD6AC0D}"/>
    <cellStyle name="Calculation 2 3 9" xfId="9369" xr:uid="{1E3FFB47-7CCA-428F-BD54-71E7D8A89D72}"/>
    <cellStyle name="Calculation 2 3 9 2" xfId="9869" xr:uid="{77447B48-37C3-4B22-837C-EF9735CEE6DD}"/>
    <cellStyle name="Calculation 2 3 9 3" xfId="10097" xr:uid="{AFC7C46A-5ED0-41FC-9E22-2DD9A57684A4}"/>
    <cellStyle name="Calculation 2 3 9 4" xfId="10378" xr:uid="{A8DC04C8-B2A7-4001-8A80-3C66A0D709A2}"/>
    <cellStyle name="Calculation 2 4" xfId="7905" xr:uid="{C8E78336-DE5D-406A-9438-A15F05EECC08}"/>
    <cellStyle name="Calculation 2 4 10" xfId="9599" xr:uid="{1564A03E-B85B-4475-9C3A-9C6A8D2778F7}"/>
    <cellStyle name="Calculation 2 4 2" xfId="7906" xr:uid="{07A0F7F3-9774-4A0D-8767-591D26E168DD}"/>
    <cellStyle name="Calculation 2 4 2 2" xfId="9227" xr:uid="{1A7CC734-0A24-4B9F-A630-AB3D7025DEFB}"/>
    <cellStyle name="Calculation 2 4 2 2 2" xfId="9348" xr:uid="{BC692884-851D-4754-BC3C-4A31D183FFE4}"/>
    <cellStyle name="Calculation 2 4 2 2 2 2" xfId="9849" xr:uid="{1F462ED6-3EF8-4620-B798-E06105188E58}"/>
    <cellStyle name="Calculation 2 4 2 2 2 3" xfId="10077" xr:uid="{74A46220-8B7D-43D4-8332-49F24145E33A}"/>
    <cellStyle name="Calculation 2 4 2 2 2 4" xfId="10358" xr:uid="{1BF2F144-A746-4EDD-96DE-5B092F800E70}"/>
    <cellStyle name="Calculation 2 4 2 2 3" xfId="9730" xr:uid="{BEB48E71-B1D4-40B6-8D78-B1CC04CA97E3}"/>
    <cellStyle name="Calculation 2 4 2 3" xfId="9538" xr:uid="{58163225-364E-45D8-8472-CECB9CA5A959}"/>
    <cellStyle name="Calculation 2 4 2 3 2" xfId="10027" xr:uid="{34C1D8D2-B5AB-40D7-89FB-A286E4083E06}"/>
    <cellStyle name="Calculation 2 4 2 3 3" xfId="10255" xr:uid="{B753E646-9188-491F-BE5B-811B15228B1E}"/>
    <cellStyle name="Calculation 2 4 2 3 4" xfId="10536" xr:uid="{0B218C2C-86E5-4979-873D-0C071A3DD122}"/>
    <cellStyle name="Calculation 2 4 2 4" xfId="9614" xr:uid="{9D541821-E509-4D39-9D5E-592D7E1C499D}"/>
    <cellStyle name="Calculation 2 4 3" xfId="7907" xr:uid="{F5B84352-6160-4617-B43F-8AB44471F9CB}"/>
    <cellStyle name="Calculation 2 4 3 2" xfId="9228" xr:uid="{0C899075-BB84-4128-B7BD-9644A971B2D3}"/>
    <cellStyle name="Calculation 2 4 3 2 2" xfId="9466" xr:uid="{C9DAA19F-F45A-4E61-AFE8-30235C38E7A3}"/>
    <cellStyle name="Calculation 2 4 3 2 2 2" xfId="9958" xr:uid="{DFAAB98D-DD8A-44F8-ABB4-9207A86961BB}"/>
    <cellStyle name="Calculation 2 4 3 2 2 3" xfId="10186" xr:uid="{C9FC9589-BFB8-4FBB-8C32-28732699F8A6}"/>
    <cellStyle name="Calculation 2 4 3 2 2 4" xfId="10467" xr:uid="{79C456A7-6B49-4C3D-A1B4-A011E8AD7129}"/>
    <cellStyle name="Calculation 2 4 3 2 3" xfId="9729" xr:uid="{A2C5802C-28FD-48D3-8E0F-A64BB9C0C0F4}"/>
    <cellStyle name="Calculation 2 4 3 3" xfId="9324" xr:uid="{FD860B50-0C40-4394-A391-5710A2E48C6F}"/>
    <cellStyle name="Calculation 2 4 3 3 2" xfId="9826" xr:uid="{2D768D92-8176-4561-872A-727707E43B11}"/>
    <cellStyle name="Calculation 2 4 3 3 3" xfId="10054" xr:uid="{3A7B2FC3-9FD7-45AC-AF65-30456ACE8029}"/>
    <cellStyle name="Calculation 2 4 3 3 4" xfId="10335" xr:uid="{EF6C941A-53EB-4147-A9CB-F62A4F2838D5}"/>
    <cellStyle name="Calculation 2 4 3 4" xfId="9646" xr:uid="{B2B58DD9-104A-471C-BBA5-A40FE4ACED6E}"/>
    <cellStyle name="Calculation 2 4 4" xfId="7908" xr:uid="{9E74853D-5201-4A4A-A421-371671B98910}"/>
    <cellStyle name="Calculation 2 4 4 2" xfId="9229" xr:uid="{01CDD5E5-4D03-4D60-A559-D6AE9FF4A1E2}"/>
    <cellStyle name="Calculation 2 4 4 2 2" xfId="9319" xr:uid="{9B5ECF0A-F842-4499-B6BE-50C84202283C}"/>
    <cellStyle name="Calculation 2 4 4 2 2 2" xfId="9821" xr:uid="{41E3F3D9-A0BF-4B40-864D-4850D7C0EE11}"/>
    <cellStyle name="Calculation 2 4 4 2 2 3" xfId="9655" xr:uid="{A4228A76-77BC-43D6-8E77-45AFEA7D6CFC}"/>
    <cellStyle name="Calculation 2 4 4 2 2 4" xfId="10330" xr:uid="{F1937C4B-1084-499A-A2B1-82D9D0F0B6BB}"/>
    <cellStyle name="Calculation 2 4 4 2 3" xfId="9728" xr:uid="{C7A4D8F6-AE72-485C-AA4E-CC74B1808D1D}"/>
    <cellStyle name="Calculation 2 4 4 3" xfId="9380" xr:uid="{3FDB3B08-EA8F-49ED-9926-38B47A0B712F}"/>
    <cellStyle name="Calculation 2 4 4 3 2" xfId="9879" xr:uid="{32619743-72C7-425F-8FE0-CD499EB52B0D}"/>
    <cellStyle name="Calculation 2 4 4 3 3" xfId="10107" xr:uid="{81B53562-7A17-4A02-8326-35A26DC8A48D}"/>
    <cellStyle name="Calculation 2 4 4 3 4" xfId="10388" xr:uid="{3BEA26D6-4AA5-4ACD-9EE0-C17D8AE3B373}"/>
    <cellStyle name="Calculation 2 4 4 4" xfId="9598" xr:uid="{124777C0-5ECD-499F-91D3-E44FC6D78655}"/>
    <cellStyle name="Calculation 2 4 5" xfId="7909" xr:uid="{8433B725-5F9A-4B1F-9BB8-765AE9836F13}"/>
    <cellStyle name="Calculation 2 4 5 2" xfId="9230" xr:uid="{690D6D88-A951-49DB-AF70-049E59CEBF40}"/>
    <cellStyle name="Calculation 2 4 5 2 2" xfId="9320" xr:uid="{45A411CD-CF68-4CDD-8598-D9B546F149DD}"/>
    <cellStyle name="Calculation 2 4 5 2 2 2" xfId="9822" xr:uid="{84D0AB44-0AD9-4269-87D4-28A1ADCC654A}"/>
    <cellStyle name="Calculation 2 4 5 2 2 3" xfId="9654" xr:uid="{B4C6EB96-92D3-4E39-BD59-8A4966F8C127}"/>
    <cellStyle name="Calculation 2 4 5 2 2 4" xfId="10331" xr:uid="{A842A3DF-B9CB-4BAF-968F-C6FDB5C327BA}"/>
    <cellStyle name="Calculation 2 4 5 2 3" xfId="9727" xr:uid="{2B70C3EA-D963-4C0C-BA9E-C10908AC97AE}"/>
    <cellStyle name="Calculation 2 4 5 3" xfId="9393" xr:uid="{ADBEC7B6-2B92-4725-997C-8A25515B1FE0}"/>
    <cellStyle name="Calculation 2 4 5 3 2" xfId="9891" xr:uid="{A7FA39C2-3AB4-4ABF-8F4C-A4229B590B4F}"/>
    <cellStyle name="Calculation 2 4 5 3 3" xfId="10119" xr:uid="{C3FF6129-2FAC-49D2-8FF0-46261B63172A}"/>
    <cellStyle name="Calculation 2 4 5 3 4" xfId="10400" xr:uid="{DA82EC51-DEA6-4342-A5BE-7FECD7B2B2C5}"/>
    <cellStyle name="Calculation 2 4 5 4" xfId="9645" xr:uid="{35FDE270-20AF-4B31-B07F-ACC585C28F14}"/>
    <cellStyle name="Calculation 2 4 6" xfId="7910" xr:uid="{46B13FCE-CF2E-44F0-B70D-EB397651E7CC}"/>
    <cellStyle name="Calculation 2 4 6 2" xfId="9231" xr:uid="{D9239565-062B-4A92-922F-156415223128}"/>
    <cellStyle name="Calculation 2 4 6 2 2" xfId="9376" xr:uid="{94D3185F-8B62-4021-9BE7-FDDF5D2196E5}"/>
    <cellStyle name="Calculation 2 4 6 2 2 2" xfId="9875" xr:uid="{00CD3E49-5A72-4DF6-AB9B-35339F8B874F}"/>
    <cellStyle name="Calculation 2 4 6 2 2 3" xfId="10103" xr:uid="{6AEF979C-847A-496F-A10E-5626065E0494}"/>
    <cellStyle name="Calculation 2 4 6 2 2 4" xfId="10384" xr:uid="{1AA1F8AA-7347-4216-AD31-546052368492}"/>
    <cellStyle name="Calculation 2 4 6 2 3" xfId="9726" xr:uid="{FD2A49B0-DF3C-4513-ABE7-15749738C038}"/>
    <cellStyle name="Calculation 2 4 6 3" xfId="9446" xr:uid="{4C330527-0957-440D-A01B-5F9FF0C031D6}"/>
    <cellStyle name="Calculation 2 4 6 3 2" xfId="9938" xr:uid="{F597F33D-183A-4B1E-9A28-25121F44C71F}"/>
    <cellStyle name="Calculation 2 4 6 3 3" xfId="10166" xr:uid="{F9C0796B-FCD3-45A1-BCA5-E1E74D2F67CC}"/>
    <cellStyle name="Calculation 2 4 6 3 4" xfId="10447" xr:uid="{044CE9D9-61BC-4D1A-9171-E7F3A42047B0}"/>
    <cellStyle name="Calculation 2 4 6 4" xfId="9644" xr:uid="{DEBA9672-D332-40D3-87D9-12C1B2022256}"/>
    <cellStyle name="Calculation 2 4 7" xfId="7911" xr:uid="{DDB683FC-D5FD-4DDD-AD4F-2F53AD950776}"/>
    <cellStyle name="Calculation 2 4 7 2" xfId="9232" xr:uid="{A6439CD2-3C43-436E-B83C-05AB0CDAAC9A}"/>
    <cellStyle name="Calculation 2 4 7 2 2" xfId="9407" xr:uid="{2E09D5FC-FDEB-45B7-B0FD-CB3A251165DE}"/>
    <cellStyle name="Calculation 2 4 7 2 2 2" xfId="9904" xr:uid="{9B987DB5-54FB-4EDB-943D-78C644A26416}"/>
    <cellStyle name="Calculation 2 4 7 2 2 3" xfId="10132" xr:uid="{CE4FC814-A72C-4AE4-BBE6-535E283C68CD}"/>
    <cellStyle name="Calculation 2 4 7 2 2 4" xfId="10413" xr:uid="{1E53BC61-567A-423E-907E-8B53274E9B6B}"/>
    <cellStyle name="Calculation 2 4 7 2 3" xfId="9725" xr:uid="{88876013-9200-42B3-B913-78CA145DD012}"/>
    <cellStyle name="Calculation 2 4 7 3" xfId="9426" xr:uid="{013F4890-AC9F-4F2C-B7ED-95F93A25E101}"/>
    <cellStyle name="Calculation 2 4 7 3 2" xfId="9922" xr:uid="{3718F268-F4FA-492A-B98E-44A14F08C079}"/>
    <cellStyle name="Calculation 2 4 7 3 3" xfId="10150" xr:uid="{D66A5BCD-4CB4-44F6-9274-40533B07502F}"/>
    <cellStyle name="Calculation 2 4 7 3 4" xfId="10431" xr:uid="{B1BC20A4-4C55-4916-8A45-75F0CA8E67DE}"/>
    <cellStyle name="Calculation 2 4 7 4" xfId="9597" xr:uid="{652C0388-E90D-46AA-A0B9-A255E7BD08BB}"/>
    <cellStyle name="Calculation 2 4 8" xfId="9226" xr:uid="{42A7415D-6F63-461E-A34A-9E2BF964A167}"/>
    <cellStyle name="Calculation 2 4 8 2" xfId="9397" xr:uid="{E1A9B10A-0B07-4E76-946F-1D1A1E13D4E3}"/>
    <cellStyle name="Calculation 2 4 8 2 2" xfId="9894" xr:uid="{4056D36A-A7DB-4E61-B548-42BBE139515F}"/>
    <cellStyle name="Calculation 2 4 8 2 3" xfId="10122" xr:uid="{AB8635D0-AD2E-4670-B017-28D04375A9BD}"/>
    <cellStyle name="Calculation 2 4 8 2 4" xfId="10403" xr:uid="{B9F41E2A-BC35-414D-94A9-E1370DD7BFC8}"/>
    <cellStyle name="Calculation 2 4 8 3" xfId="9731" xr:uid="{7AEFE3E9-8D83-4FFA-9DD3-BEF581E9E084}"/>
    <cellStyle name="Calculation 2 4 9" xfId="9482" xr:uid="{027E2362-EE2F-4CF8-AC02-879A3525E838}"/>
    <cellStyle name="Calculation 2 4 9 2" xfId="9974" xr:uid="{997C9BDF-0D28-47D8-BCD8-43CB1E84EA51}"/>
    <cellStyle name="Calculation 2 4 9 3" xfId="10202" xr:uid="{320D328C-89B2-4521-AABE-95ED149042F7}"/>
    <cellStyle name="Calculation 2 4 9 4" xfId="10483" xr:uid="{058C6139-E4F4-4B37-9355-8F38D4946D94}"/>
    <cellStyle name="Calculation 2 5" xfId="7912" xr:uid="{20899048-F68B-4BC5-8FCC-7616103C3D6E}"/>
    <cellStyle name="Calculation 2 5 10" xfId="9596" xr:uid="{DBEE7F47-9FDA-4554-BC4A-8C5B7CF5ABEE}"/>
    <cellStyle name="Calculation 2 5 2" xfId="7913" xr:uid="{B014F4FB-1CBD-40E1-8E35-AB0DA40C3A17}"/>
    <cellStyle name="Calculation 2 5 2 2" xfId="9234" xr:uid="{BC2D6EB8-238F-4D52-83C4-139DBEB533CC}"/>
    <cellStyle name="Calculation 2 5 2 2 2" xfId="9455" xr:uid="{CF862EAF-A516-4BF3-8F67-A7E574D8B823}"/>
    <cellStyle name="Calculation 2 5 2 2 2 2" xfId="9947" xr:uid="{4D066EBC-5E60-4F2F-AF3E-22E351F1B79E}"/>
    <cellStyle name="Calculation 2 5 2 2 2 3" xfId="10175" xr:uid="{B6670B74-BACC-4FBE-86F8-0D64A28BB723}"/>
    <cellStyle name="Calculation 2 5 2 2 2 4" xfId="10456" xr:uid="{BCEDA457-1AC8-4C92-9782-9E295B4782BA}"/>
    <cellStyle name="Calculation 2 5 2 2 3" xfId="9723" xr:uid="{20CC8069-1583-445B-98AD-56FB56DFD8C6}"/>
    <cellStyle name="Calculation 2 5 2 3" xfId="9539" xr:uid="{F8F4253C-9055-47CD-9582-DF91ABD93888}"/>
    <cellStyle name="Calculation 2 5 2 3 2" xfId="10028" xr:uid="{5099372C-E8C2-41C0-A2C5-5F91C364F3B8}"/>
    <cellStyle name="Calculation 2 5 2 3 3" xfId="10256" xr:uid="{84675B8B-97FA-462B-86A9-8BB10DE66F73}"/>
    <cellStyle name="Calculation 2 5 2 3 4" xfId="10537" xr:uid="{DEB290F7-2734-47D1-9EB4-135188D794C2}"/>
    <cellStyle name="Calculation 2 5 2 4" xfId="9568" xr:uid="{9B78B8F6-1856-431D-8B90-D389E874B886}"/>
    <cellStyle name="Calculation 2 5 3" xfId="7914" xr:uid="{CED2EA05-8CE7-4BD7-A85F-958AAE582A7D}"/>
    <cellStyle name="Calculation 2 5 3 2" xfId="9235" xr:uid="{0D0916ED-C9C2-47B9-81FF-3E5CDC5A4E50}"/>
    <cellStyle name="Calculation 2 5 3 2 2" xfId="9349" xr:uid="{5230D973-A164-47D4-A1F8-36452B77BB78}"/>
    <cellStyle name="Calculation 2 5 3 2 2 2" xfId="9850" xr:uid="{E2159789-91A0-4574-9F01-0EF7C28A9C94}"/>
    <cellStyle name="Calculation 2 5 3 2 2 3" xfId="10078" xr:uid="{65E98E55-E1FC-46BD-9D41-98BA3653C8AE}"/>
    <cellStyle name="Calculation 2 5 3 2 2 4" xfId="10359" xr:uid="{E6871E4E-6B16-49F7-8922-6079A653787D}"/>
    <cellStyle name="Calculation 2 5 3 2 3" xfId="9722" xr:uid="{BCDBBFDB-EC77-40DD-957A-CA5835F98D6B}"/>
    <cellStyle name="Calculation 2 5 3 3" xfId="9322" xr:uid="{D9881397-631E-4F6F-97FD-968FEC6E687F}"/>
    <cellStyle name="Calculation 2 5 3 3 2" xfId="9824" xr:uid="{C3955A94-7B35-4E38-80CA-8FCF2EFE4AE1}"/>
    <cellStyle name="Calculation 2 5 3 3 3" xfId="10052" xr:uid="{0122D363-5C96-4653-A97C-2930CB082CB9}"/>
    <cellStyle name="Calculation 2 5 3 3 4" xfId="10333" xr:uid="{396960B0-F1C1-4C3D-BE44-63A3A7C98075}"/>
    <cellStyle name="Calculation 2 5 3 4" xfId="9563" xr:uid="{7DFC4FD0-EF67-4126-B0E7-FA6650D3C543}"/>
    <cellStyle name="Calculation 2 5 4" xfId="7915" xr:uid="{E379155E-6D07-44C9-9C93-0CBA4862CB3A}"/>
    <cellStyle name="Calculation 2 5 4 2" xfId="9236" xr:uid="{AFAD068C-79E5-4CF6-ACB8-599798DD78FA}"/>
    <cellStyle name="Calculation 2 5 4 2 2" xfId="9529" xr:uid="{B6E71131-8AA5-4466-B935-D2DB041D85AC}"/>
    <cellStyle name="Calculation 2 5 4 2 2 2" xfId="10018" xr:uid="{ED699116-946B-4EED-9312-1305FF5CA38A}"/>
    <cellStyle name="Calculation 2 5 4 2 2 3" xfId="10246" xr:uid="{6B5806AF-6921-4CF5-962B-1340C2905969}"/>
    <cellStyle name="Calculation 2 5 4 2 2 4" xfId="10527" xr:uid="{6A8A09B4-B92B-4A1A-9196-8ADAF12DBC31}"/>
    <cellStyle name="Calculation 2 5 4 2 3" xfId="9721" xr:uid="{86330A3B-6D74-44E7-8824-48D479D6BA72}"/>
    <cellStyle name="Calculation 2 5 4 3" xfId="9334" xr:uid="{9C385ED3-BCAF-468A-91EB-9F635900A00D}"/>
    <cellStyle name="Calculation 2 5 4 3 2" xfId="9835" xr:uid="{10624B29-89FC-4597-99BE-CE5BBE8D299A}"/>
    <cellStyle name="Calculation 2 5 4 3 3" xfId="10063" xr:uid="{F9079EE2-D04C-4C33-B7B9-66877C598840}"/>
    <cellStyle name="Calculation 2 5 4 3 4" xfId="10344" xr:uid="{15BD26F8-CFCC-4EDC-B0BF-C651DA8639A6}"/>
    <cellStyle name="Calculation 2 5 4 4" xfId="9613" xr:uid="{5B04CA36-0813-42BA-89D4-FFE46EA0FABE}"/>
    <cellStyle name="Calculation 2 5 5" xfId="7916" xr:uid="{A62A3729-19F6-4EC2-889A-68F537BC12DE}"/>
    <cellStyle name="Calculation 2 5 5 2" xfId="9237" xr:uid="{CA4404FD-2352-4CF6-AA25-4D7153600DDA}"/>
    <cellStyle name="Calculation 2 5 5 2 2" xfId="9321" xr:uid="{6C2361BB-AFB2-47D0-B5B7-00C3F1CD87DC}"/>
    <cellStyle name="Calculation 2 5 5 2 2 2" xfId="9823" xr:uid="{07B5B7F9-241A-45AF-A621-DE2865221AF4}"/>
    <cellStyle name="Calculation 2 5 5 2 2 3" xfId="9556" xr:uid="{7888C6DF-ECBD-4450-B4AA-E90DF8EB2545}"/>
    <cellStyle name="Calculation 2 5 5 2 2 4" xfId="10332" xr:uid="{DB2BD0FE-141C-46E1-B9C3-33CFEA24CA91}"/>
    <cellStyle name="Calculation 2 5 5 2 3" xfId="9720" xr:uid="{23B6C7E8-2564-4D43-BAB6-954A8D8712B2}"/>
    <cellStyle name="Calculation 2 5 5 3" xfId="9401" xr:uid="{54414629-25B5-4FAE-B637-F5BE204207EF}"/>
    <cellStyle name="Calculation 2 5 5 3 2" xfId="9898" xr:uid="{31F5D6FF-6C1E-464F-AAA8-41EECD7F6CDF}"/>
    <cellStyle name="Calculation 2 5 5 3 3" xfId="10126" xr:uid="{D3CA0FA8-CEBB-4E17-8A17-9278C0E15DD8}"/>
    <cellStyle name="Calculation 2 5 5 3 4" xfId="10407" xr:uid="{0C780114-9486-4E64-8B2C-288D77CCFE55}"/>
    <cellStyle name="Calculation 2 5 5 4" xfId="9643" xr:uid="{54C18DA8-C5B7-45CF-9DA8-D0A1590FF822}"/>
    <cellStyle name="Calculation 2 5 6" xfId="7917" xr:uid="{E896B84A-E4EA-4D94-B93B-705351760C71}"/>
    <cellStyle name="Calculation 2 5 6 2" xfId="9238" xr:uid="{31E8EDD6-2B33-4119-B70E-D5C0859A6054}"/>
    <cellStyle name="Calculation 2 5 6 2 2" xfId="9467" xr:uid="{BE818479-36DD-4C72-9993-D78B65ABA918}"/>
    <cellStyle name="Calculation 2 5 6 2 2 2" xfId="9959" xr:uid="{F534A0BC-671A-481F-90C9-165298445E26}"/>
    <cellStyle name="Calculation 2 5 6 2 2 3" xfId="10187" xr:uid="{593101DA-C04B-4B24-B5E9-79D7303B10DA}"/>
    <cellStyle name="Calculation 2 5 6 2 2 4" xfId="10468" xr:uid="{375FF606-F327-46F8-8CF2-2E426A2E925C}"/>
    <cellStyle name="Calculation 2 5 6 2 3" xfId="9719" xr:uid="{C7834388-FDC5-4DFA-92ED-DCBBA7C20F95}"/>
    <cellStyle name="Calculation 2 5 6 3" xfId="9540" xr:uid="{6FEC48AF-314B-491B-AE62-C914DC29F253}"/>
    <cellStyle name="Calculation 2 5 6 3 2" xfId="10029" xr:uid="{E2D7E499-B2EF-401C-9878-01B4BAC57CD4}"/>
    <cellStyle name="Calculation 2 5 6 3 3" xfId="10257" xr:uid="{8AC2D7D9-1303-4035-8574-DB957D673BD0}"/>
    <cellStyle name="Calculation 2 5 6 3 4" xfId="10538" xr:uid="{AE76A36D-C1FD-4284-A752-D23E773475BC}"/>
    <cellStyle name="Calculation 2 5 6 4" xfId="9595" xr:uid="{EA3C7101-1EDD-4640-AE95-39D13D4CA5E4}"/>
    <cellStyle name="Calculation 2 5 7" xfId="7918" xr:uid="{4DA55D24-36CB-466B-922B-AC978AA2E274}"/>
    <cellStyle name="Calculation 2 5 7 2" xfId="9239" xr:uid="{9123830E-47FE-4875-A7DA-63CCC4C733A0}"/>
    <cellStyle name="Calculation 2 5 7 2 2" xfId="9530" xr:uid="{985AA8DC-F8E2-4824-99A5-2F6C54F840D5}"/>
    <cellStyle name="Calculation 2 5 7 2 2 2" xfId="10019" xr:uid="{27CEC1E8-C880-4526-8B38-10AB9E562DDD}"/>
    <cellStyle name="Calculation 2 5 7 2 2 3" xfId="10247" xr:uid="{016B0122-6B59-45F1-AA7D-3E6F73EEE2DC}"/>
    <cellStyle name="Calculation 2 5 7 2 2 4" xfId="10528" xr:uid="{27513FF8-F6F7-4980-9A05-0F6459FA75AF}"/>
    <cellStyle name="Calculation 2 5 7 2 3" xfId="9718" xr:uid="{634E147D-23F6-40B1-A5B9-DC412D0507B7}"/>
    <cellStyle name="Calculation 2 5 7 3" xfId="9404" xr:uid="{7A6D451E-37F2-463A-9729-B7DB43C29B3B}"/>
    <cellStyle name="Calculation 2 5 7 3 2" xfId="9901" xr:uid="{A21B2680-1103-46E9-B6F7-4187A6779F57}"/>
    <cellStyle name="Calculation 2 5 7 3 3" xfId="10129" xr:uid="{601EC762-0237-4ED0-9CE0-1CCFFE4AE683}"/>
    <cellStyle name="Calculation 2 5 7 3 4" xfId="10410" xr:uid="{580AF7F0-B975-4352-A508-36FA4DF9CE4A}"/>
    <cellStyle name="Calculation 2 5 7 4" xfId="9642" xr:uid="{B105C338-6FF3-4E46-B9A8-A033EFE5209E}"/>
    <cellStyle name="Calculation 2 5 8" xfId="9233" xr:uid="{C3E0B403-E660-4573-AFB1-4D0C74455EB2}"/>
    <cellStyle name="Calculation 2 5 8 2" xfId="9487" xr:uid="{173BA8DE-A82B-4191-9430-D46B44057221}"/>
    <cellStyle name="Calculation 2 5 8 2 2" xfId="9979" xr:uid="{954E6528-57E1-4E24-9400-CEB4E6164956}"/>
    <cellStyle name="Calculation 2 5 8 2 3" xfId="10207" xr:uid="{40EC7CF0-33B9-48AC-85D4-2A4B2344A762}"/>
    <cellStyle name="Calculation 2 5 8 2 4" xfId="10488" xr:uid="{5C559B1A-396E-431B-A6C1-E54061A81D5A}"/>
    <cellStyle name="Calculation 2 5 8 3" xfId="9724" xr:uid="{5A026845-1E74-46D8-956A-2B66448526AE}"/>
    <cellStyle name="Calculation 2 5 9" xfId="9386" xr:uid="{447D3DE4-D552-4F51-ACAA-A80C9A0BC5D0}"/>
    <cellStyle name="Calculation 2 5 9 2" xfId="9884" xr:uid="{8D7C6777-C266-4A3B-9B12-CB27FA42F2B6}"/>
    <cellStyle name="Calculation 2 5 9 3" xfId="10112" xr:uid="{13FA841D-9273-4F27-929C-431751A90F7A}"/>
    <cellStyle name="Calculation 2 5 9 4" xfId="10393" xr:uid="{EB39EC1F-1347-41AE-BEAB-1C957318621A}"/>
    <cellStyle name="Calculation 2 6" xfId="7919" xr:uid="{A11B0AF4-273C-43F3-ABA7-66352AF7879E}"/>
    <cellStyle name="Calculation 2 6 10" xfId="9641" xr:uid="{D79A4824-9D22-4C7E-BB77-18B8D937CF22}"/>
    <cellStyle name="Calculation 2 6 2" xfId="7920" xr:uid="{EF4B5D10-E9FE-41AB-B427-855A974B46B4}"/>
    <cellStyle name="Calculation 2 6 2 2" xfId="9241" xr:uid="{4462D8B3-C8E1-4FC2-882B-87D90626321C}"/>
    <cellStyle name="Calculation 2 6 2 2 2" xfId="9343" xr:uid="{02039D8C-CEF8-4FE1-ABFA-AF74772FF978}"/>
    <cellStyle name="Calculation 2 6 2 2 2 2" xfId="9844" xr:uid="{C279C6EE-B3B8-4FE7-A5FC-60491A7AE805}"/>
    <cellStyle name="Calculation 2 6 2 2 2 3" xfId="10072" xr:uid="{83791A01-DBC3-4782-9A88-EF4AB3B43589}"/>
    <cellStyle name="Calculation 2 6 2 2 2 4" xfId="10353" xr:uid="{EBE05DED-5E06-4750-A7A7-D7789C15A2CC}"/>
    <cellStyle name="Calculation 2 6 2 2 3" xfId="9716" xr:uid="{7EAD2E2E-1077-4131-8CEB-AA5A32BB6F09}"/>
    <cellStyle name="Calculation 2 6 2 3" xfId="9460" xr:uid="{E4496260-B132-4915-911F-215089D71E02}"/>
    <cellStyle name="Calculation 2 6 2 3 2" xfId="9952" xr:uid="{35A06F8C-2F88-41EE-B176-D4304A1529B9}"/>
    <cellStyle name="Calculation 2 6 2 3 3" xfId="10180" xr:uid="{E5A86C36-5917-4C25-B1A4-2654558E6CD3}"/>
    <cellStyle name="Calculation 2 6 2 3 4" xfId="10461" xr:uid="{7C90D9B4-D530-4AF8-9B42-F547621AD43A}"/>
    <cellStyle name="Calculation 2 6 2 4" xfId="9594" xr:uid="{4E4C73EC-84AF-43C2-9846-CDCA8759C01D}"/>
    <cellStyle name="Calculation 2 6 3" xfId="7921" xr:uid="{11059A08-1F8A-4B6A-9347-29A16AA4D6EB}"/>
    <cellStyle name="Calculation 2 6 3 2" xfId="9242" xr:uid="{C9B9648C-8E34-48DD-94A3-AC266D97C2A7}"/>
    <cellStyle name="Calculation 2 6 3 2 2" xfId="9442" xr:uid="{8D2DF083-FF05-4960-94FE-7C364A8C24AD}"/>
    <cellStyle name="Calculation 2 6 3 2 2 2" xfId="9934" xr:uid="{35D60364-F976-4AB5-AE4E-E01F9E2433D7}"/>
    <cellStyle name="Calculation 2 6 3 2 2 3" xfId="10162" xr:uid="{EFF6B390-FEA0-4EB9-B9B5-3E7608AA3C1D}"/>
    <cellStyle name="Calculation 2 6 3 2 2 4" xfId="10443" xr:uid="{FEB14335-6871-4714-BD6B-D506288D46DC}"/>
    <cellStyle name="Calculation 2 6 3 2 3" xfId="9715" xr:uid="{617F8C00-D50C-4814-8C30-27BCF0FD419D}"/>
    <cellStyle name="Calculation 2 6 3 3" xfId="9447" xr:uid="{98CE20B8-5744-4886-A069-8E310001ACD9}"/>
    <cellStyle name="Calculation 2 6 3 3 2" xfId="9939" xr:uid="{7D3FBDD9-FBEA-4587-B5D4-6BD1A463E660}"/>
    <cellStyle name="Calculation 2 6 3 3 3" xfId="10167" xr:uid="{C414CF7D-0C24-4FB5-B9EC-069491751EDF}"/>
    <cellStyle name="Calculation 2 6 3 3 4" xfId="10448" xr:uid="{0881D5E8-5956-4ACC-A28B-12BE9E50DC28}"/>
    <cellStyle name="Calculation 2 6 3 4" xfId="9593" xr:uid="{639C0AC5-B4F6-4260-9FE3-F4CFB9D3D272}"/>
    <cellStyle name="Calculation 2 6 4" xfId="7922" xr:uid="{12FC38C9-8928-41E1-B9C3-197E90BB31E6}"/>
    <cellStyle name="Calculation 2 6 4 2" xfId="9243" xr:uid="{874413B9-3287-4551-AE78-6703FB6B91C5}"/>
    <cellStyle name="Calculation 2 6 4 2 2" xfId="9443" xr:uid="{BAE9C989-7AA7-44A1-AAA5-3978D3DA8E9E}"/>
    <cellStyle name="Calculation 2 6 4 2 2 2" xfId="9935" xr:uid="{367CBC09-1B8D-4919-985B-CD628AF8B6EF}"/>
    <cellStyle name="Calculation 2 6 4 2 2 3" xfId="10163" xr:uid="{71DACDC2-3F30-4CBC-9C12-443607A67E18}"/>
    <cellStyle name="Calculation 2 6 4 2 2 4" xfId="10444" xr:uid="{E10A1D6B-270D-4B59-80ED-797EFAEC6B9E}"/>
    <cellStyle name="Calculation 2 6 4 2 3" xfId="9714" xr:uid="{71FDA538-19D9-4B40-9D2C-1BA3DDD2E122}"/>
    <cellStyle name="Calculation 2 6 4 3" xfId="9363" xr:uid="{D36ED415-2233-4408-9EBB-B0149094899D}"/>
    <cellStyle name="Calculation 2 6 4 3 2" xfId="9864" xr:uid="{B5DEE88A-7109-48FA-899E-8D63487C70F8}"/>
    <cellStyle name="Calculation 2 6 4 3 3" xfId="10092" xr:uid="{E606642A-6199-47B7-B7C2-D31E5E64CB67}"/>
    <cellStyle name="Calculation 2 6 4 3 4" xfId="10373" xr:uid="{C834A38A-0976-442E-850F-377DA4826B24}"/>
    <cellStyle name="Calculation 2 6 4 4" xfId="9612" xr:uid="{A9A97B3F-29E0-47EC-B53B-629646D4FBB6}"/>
    <cellStyle name="Calculation 2 6 5" xfId="7923" xr:uid="{F01AECAF-943F-4C7E-85AE-3FA019F09E9E}"/>
    <cellStyle name="Calculation 2 6 5 2" xfId="9244" xr:uid="{BBED0810-9863-42A2-A227-1BA476AE4B71}"/>
    <cellStyle name="Calculation 2 6 5 2 2" xfId="9531" xr:uid="{44934B8F-2BED-4E6A-B28F-5F13529325B1}"/>
    <cellStyle name="Calculation 2 6 5 2 2 2" xfId="10020" xr:uid="{1BF26D1A-D08C-4B76-AA86-5DC32CFF9443}"/>
    <cellStyle name="Calculation 2 6 5 2 2 3" xfId="10248" xr:uid="{ED2C5643-AE5C-4E47-A350-8916989BB9AF}"/>
    <cellStyle name="Calculation 2 6 5 2 2 4" xfId="10529" xr:uid="{497DBF85-D13C-465C-AB22-CDA8872F6EE9}"/>
    <cellStyle name="Calculation 2 6 5 2 3" xfId="9713" xr:uid="{0855AA89-AD12-4566-982E-50AD420A0A19}"/>
    <cellStyle name="Calculation 2 6 5 3" xfId="9515" xr:uid="{E3466514-B6F8-4232-9423-EF11E2D60DD8}"/>
    <cellStyle name="Calculation 2 6 5 3 2" xfId="10004" xr:uid="{EDA3A9FD-FC8D-427F-90EA-42087B7D9866}"/>
    <cellStyle name="Calculation 2 6 5 3 3" xfId="10232" xr:uid="{681E0BEB-5BEF-45FA-9EDD-12E864214B1D}"/>
    <cellStyle name="Calculation 2 6 5 3 4" xfId="10513" xr:uid="{48CE159E-3D03-48BD-B161-ED052D18944C}"/>
    <cellStyle name="Calculation 2 6 5 4" xfId="9640" xr:uid="{F05E5798-CF0D-4EFA-89EE-EA95D293C62A}"/>
    <cellStyle name="Calculation 2 6 6" xfId="7924" xr:uid="{921A7CF6-4942-4886-B4F5-1C5020412C41}"/>
    <cellStyle name="Calculation 2 6 6 2" xfId="9245" xr:uid="{F6A8D9E0-18C5-4BF2-A1A8-ECBAE0CE62A1}"/>
    <cellStyle name="Calculation 2 6 6 2 2" xfId="9331" xr:uid="{35575177-15A4-4A04-8286-35DF5235C793}"/>
    <cellStyle name="Calculation 2 6 6 2 2 2" xfId="9832" xr:uid="{31FD537B-B54C-4CB9-9011-935786C26502}"/>
    <cellStyle name="Calculation 2 6 6 2 2 3" xfId="10060" xr:uid="{644D2C65-4B25-4E1E-A174-535A0670DFF3}"/>
    <cellStyle name="Calculation 2 6 6 2 2 4" xfId="10341" xr:uid="{F796C706-7E8D-4971-89A0-EC9AA598C303}"/>
    <cellStyle name="Calculation 2 6 6 2 3" xfId="9712" xr:uid="{58E7E266-945B-4F47-BD47-6B5D3AA21FE3}"/>
    <cellStyle name="Calculation 2 6 6 3" xfId="9359" xr:uid="{9984AB51-5BD5-48C1-905E-A10024A3C6A3}"/>
    <cellStyle name="Calculation 2 6 6 3 2" xfId="9860" xr:uid="{D0E41396-B908-421A-AF47-A597227D94B6}"/>
    <cellStyle name="Calculation 2 6 6 3 3" xfId="10088" xr:uid="{DBC44A18-C3A6-400A-9630-4E75CEEAB374}"/>
    <cellStyle name="Calculation 2 6 6 3 4" xfId="10369" xr:uid="{16D96613-9845-4905-A42D-42D3698F5323}"/>
    <cellStyle name="Calculation 2 6 6 4" xfId="9592" xr:uid="{7868E896-A4A3-455A-96B2-593C2B99AB85}"/>
    <cellStyle name="Calculation 2 6 7" xfId="7925" xr:uid="{E0233E0A-46AA-4234-8987-E192647A806B}"/>
    <cellStyle name="Calculation 2 6 7 2" xfId="9246" xr:uid="{70901E08-96E0-4E94-B471-D53809A37C8D}"/>
    <cellStyle name="Calculation 2 6 7 2 2" xfId="9413" xr:uid="{F0ACC203-6DD3-4250-B151-4213ACBFD197}"/>
    <cellStyle name="Calculation 2 6 7 2 2 2" xfId="9910" xr:uid="{29809542-0B97-401B-B2A4-AF4F04F6F2E1}"/>
    <cellStyle name="Calculation 2 6 7 2 2 3" xfId="10138" xr:uid="{FDDEBE38-7C6F-46A2-AC7F-FB3553B1D765}"/>
    <cellStyle name="Calculation 2 6 7 2 2 4" xfId="10419" xr:uid="{30A51F68-BCC8-47F6-8F7A-94D26D789045}"/>
    <cellStyle name="Calculation 2 6 7 2 3" xfId="9711" xr:uid="{4284AC28-0CD8-4B33-AC04-C143F80149C1}"/>
    <cellStyle name="Calculation 2 6 7 3" xfId="9471" xr:uid="{3FB3E48E-970F-4182-9C3B-7623A3D3EDDA}"/>
    <cellStyle name="Calculation 2 6 7 3 2" xfId="9963" xr:uid="{08E9AFF5-58AF-4368-A133-23CC75189FEF}"/>
    <cellStyle name="Calculation 2 6 7 3 3" xfId="10191" xr:uid="{9A060859-17E7-418B-839C-847F9B1603CF}"/>
    <cellStyle name="Calculation 2 6 7 3 4" xfId="10472" xr:uid="{B9B9A14F-4D19-453F-BFB0-8B4E788B8C33}"/>
    <cellStyle name="Calculation 2 6 7 4" xfId="9639" xr:uid="{4D772358-797E-43EB-94B5-8F46F5B5DA6B}"/>
    <cellStyle name="Calculation 2 6 8" xfId="9240" xr:uid="{977BA050-E092-4C5E-BE21-F1F094DEF3AA}"/>
    <cellStyle name="Calculation 2 6 8 2" xfId="9542" xr:uid="{A0192BC5-9ED9-4305-8DD3-5AD07E5C1B59}"/>
    <cellStyle name="Calculation 2 6 8 2 2" xfId="10031" xr:uid="{999E4C45-2C94-43DE-8773-D69493BAC907}"/>
    <cellStyle name="Calculation 2 6 8 2 3" xfId="10259" xr:uid="{916495D4-8B75-4F6E-954B-F0CDD9DBABE5}"/>
    <cellStyle name="Calculation 2 6 8 2 4" xfId="10540" xr:uid="{27F75B6D-3939-4712-A6DB-48C21BE8C9E6}"/>
    <cellStyle name="Calculation 2 6 8 3" xfId="9717" xr:uid="{515EA0D4-2898-4A25-BC83-612D43442934}"/>
    <cellStyle name="Calculation 2 6 9" xfId="9310" xr:uid="{E32DB79A-68CC-4F15-A696-8CA7FB06D652}"/>
    <cellStyle name="Calculation 2 6 9 2" xfId="9812" xr:uid="{2C71F96E-E2C5-4782-821B-6075C14D1BF9}"/>
    <cellStyle name="Calculation 2 6 9 3" xfId="9664" xr:uid="{05B15B51-3945-4F91-9E0D-A2FBA2D5FBEB}"/>
    <cellStyle name="Calculation 2 6 9 4" xfId="10321" xr:uid="{82F3F670-081F-474A-8CF0-2F8FD606072E}"/>
    <cellStyle name="Calculation 3" xfId="7926" xr:uid="{E8E5CA7B-7225-4034-9A94-770461328C8B}"/>
    <cellStyle name="Calculation 3 10" xfId="9638" xr:uid="{9C61C269-0E74-48DB-BF82-545BA0EA2F9D}"/>
    <cellStyle name="Calculation 3 2" xfId="7927" xr:uid="{6D3CEA98-E6BE-4F79-BCD4-93A64D68C50C}"/>
    <cellStyle name="Calculation 3 2 2" xfId="9248" xr:uid="{B8A277A8-0660-4C66-9A39-3685D7EC0F5A}"/>
    <cellStyle name="Calculation 3 2 2 2" xfId="9543" xr:uid="{D825CA23-0D41-478F-A55A-E658689E2D29}"/>
    <cellStyle name="Calculation 3 2 2 2 2" xfId="10032" xr:uid="{77959F03-3E76-426A-9899-E94E51851913}"/>
    <cellStyle name="Calculation 3 2 2 2 3" xfId="10260" xr:uid="{75EBA712-4D26-4048-A077-0A629DCADA61}"/>
    <cellStyle name="Calculation 3 2 2 2 4" xfId="10541" xr:uid="{7FE5F5E6-FE15-4A20-ABFF-C381462FCCB0}"/>
    <cellStyle name="Calculation 3 2 2 3" xfId="9709" xr:uid="{8BE8F8DF-0BEB-46D8-BCD9-7075B4E9F7DF}"/>
    <cellStyle name="Calculation 3 2 3" xfId="9434" xr:uid="{0F75CBFD-AF07-427E-918E-52DDF109B17C}"/>
    <cellStyle name="Calculation 3 2 3 2" xfId="9926" xr:uid="{C6AF6BDF-B139-45FF-9382-825294224815}"/>
    <cellStyle name="Calculation 3 2 3 3" xfId="10154" xr:uid="{F1C5301F-2866-47FC-AB83-430A10484FFB}"/>
    <cellStyle name="Calculation 3 2 3 4" xfId="10435" xr:uid="{8F9C478B-8121-440C-AD1A-C78B9E408684}"/>
    <cellStyle name="Calculation 3 2 4" xfId="9591" xr:uid="{F6542CE3-8131-493F-806B-D865F4BD987A}"/>
    <cellStyle name="Calculation 3 3" xfId="7928" xr:uid="{8C53B12F-9DA6-470C-AEFC-EAE0CF2F66B7}"/>
    <cellStyle name="Calculation 3 3 2" xfId="9249" xr:uid="{1FB775D5-7F18-460A-8862-5D1ABBDD1060}"/>
    <cellStyle name="Calculation 3 3 2 2" xfId="9377" xr:uid="{8CF131EF-207D-4538-A2F4-4E352B296729}"/>
    <cellStyle name="Calculation 3 3 2 2 2" xfId="9876" xr:uid="{2CB1D396-D011-47B0-967A-916CCA7C5669}"/>
    <cellStyle name="Calculation 3 3 2 2 3" xfId="10104" xr:uid="{327EE82F-AE7C-4406-AAA7-28D7311C78B2}"/>
    <cellStyle name="Calculation 3 3 2 2 4" xfId="10385" xr:uid="{98E89B6A-245E-4B95-AA31-163DB74AF16B}"/>
    <cellStyle name="Calculation 3 3 2 3" xfId="9708" xr:uid="{2936BB52-CF41-47A4-B8B6-328C521156C5}"/>
    <cellStyle name="Calculation 3 3 3" xfId="9410" xr:uid="{1FF8A183-AD94-47F1-AE67-4261EEE9DEA3}"/>
    <cellStyle name="Calculation 3 3 3 2" xfId="9907" xr:uid="{88F046FE-FDA5-4EFA-A743-DB27E732D620}"/>
    <cellStyle name="Calculation 3 3 3 3" xfId="10135" xr:uid="{5BA0D2A5-149E-408F-A634-71179B642290}"/>
    <cellStyle name="Calculation 3 3 3 4" xfId="10416" xr:uid="{4EB3512C-897F-4F29-981F-F010D2D8679A}"/>
    <cellStyle name="Calculation 3 3 4" xfId="9590" xr:uid="{CFA14721-1881-4DA3-A98D-85A281D7C96E}"/>
    <cellStyle name="Calculation 3 4" xfId="7929" xr:uid="{83C76097-275F-420D-A3D9-CF2844415AC9}"/>
    <cellStyle name="Calculation 3 4 2" xfId="9250" xr:uid="{CC0303F4-2609-473C-8E19-378579489B9C}"/>
    <cellStyle name="Calculation 3 4 2 2" xfId="9486" xr:uid="{A1711B0F-BF15-4CAD-9EA3-17E95ADB7AEF}"/>
    <cellStyle name="Calculation 3 4 2 2 2" xfId="9978" xr:uid="{57AE2B2E-D888-4A22-B6B2-A300296AF501}"/>
    <cellStyle name="Calculation 3 4 2 2 3" xfId="10206" xr:uid="{86CBCCE2-2A5E-4958-85B5-598A8C7CF947}"/>
    <cellStyle name="Calculation 3 4 2 2 4" xfId="10487" xr:uid="{B76013E9-9A7C-4ADF-8EE8-0E6894ED9F49}"/>
    <cellStyle name="Calculation 3 4 2 3" xfId="9707" xr:uid="{31A1B5EA-8199-4815-B826-2B569145219D}"/>
    <cellStyle name="Calculation 3 4 3" xfId="9461" xr:uid="{5BBC980E-4296-4E39-9BB9-DE0D621D6ED6}"/>
    <cellStyle name="Calculation 3 4 3 2" xfId="9953" xr:uid="{B4E82D8E-20F7-414B-863C-CE536CF8B8D7}"/>
    <cellStyle name="Calculation 3 4 3 3" xfId="10181" xr:uid="{C52FC9CC-8300-472C-A51C-6845A3C3C94C}"/>
    <cellStyle name="Calculation 3 4 3 4" xfId="10462" xr:uid="{304697C5-E684-4DA5-9662-3D7DD97E5FCD}"/>
    <cellStyle name="Calculation 3 4 4" xfId="9566" xr:uid="{6976759A-3EE1-471A-963D-D5CDCC30CD2B}"/>
    <cellStyle name="Calculation 3 5" xfId="7930" xr:uid="{3B0C3A04-252E-4173-A7C6-5A251CD19C01}"/>
    <cellStyle name="Calculation 3 5 2" xfId="9251" xr:uid="{7592F2F5-CAEC-4F53-9542-2C6B493AE437}"/>
    <cellStyle name="Calculation 3 5 2 2" xfId="9488" xr:uid="{7D174BCE-E016-49F4-B122-318F513C65EB}"/>
    <cellStyle name="Calculation 3 5 2 2 2" xfId="9980" xr:uid="{AF11B797-2318-43DA-A074-CBB2E203642D}"/>
    <cellStyle name="Calculation 3 5 2 2 3" xfId="10208" xr:uid="{20065CE8-C099-456A-9E5C-78729B99A2D4}"/>
    <cellStyle name="Calculation 3 5 2 2 4" xfId="10489" xr:uid="{E5C132D4-AEE7-41C4-9A75-F36F0AB16AE3}"/>
    <cellStyle name="Calculation 3 5 2 3" xfId="9706" xr:uid="{B1376D64-BBFC-4ED8-B375-86CB42997FD3}"/>
    <cellStyle name="Calculation 3 5 3" xfId="9326" xr:uid="{ACD7A19B-BD3B-448E-8AE0-C9720448DABB}"/>
    <cellStyle name="Calculation 3 5 3 2" xfId="9828" xr:uid="{82AC5898-0A69-4B40-A451-64F0A52F5AB5}"/>
    <cellStyle name="Calculation 3 5 3 3" xfId="10056" xr:uid="{CF8CA179-336D-4ECA-B66A-325F06E42ED3}"/>
    <cellStyle name="Calculation 3 5 3 4" xfId="10337" xr:uid="{721F44F8-D292-4934-B6D2-D9466195B916}"/>
    <cellStyle name="Calculation 3 5 4" xfId="9611" xr:uid="{0690DCF2-B479-4B04-86B4-0DFFB55E868F}"/>
    <cellStyle name="Calculation 3 6" xfId="7931" xr:uid="{283D6FE2-1219-458B-970F-7ACB49D10BC6}"/>
    <cellStyle name="Calculation 3 6 2" xfId="9252" xr:uid="{D94C303A-D490-4DB6-B14F-3D3D17311473}"/>
    <cellStyle name="Calculation 3 6 2 2" xfId="9546" xr:uid="{193D74EE-EA32-4A14-8B11-574043E9C542}"/>
    <cellStyle name="Calculation 3 6 2 2 2" xfId="10035" xr:uid="{09249BDF-74F5-4F5C-B552-723FD58BC2A5}"/>
    <cellStyle name="Calculation 3 6 2 2 3" xfId="10263" xr:uid="{EF7658BF-CC1B-4DD3-AC36-85E8B6BDAD8F}"/>
    <cellStyle name="Calculation 3 6 2 2 4" xfId="10544" xr:uid="{157DD412-7D23-4474-B3B5-E80DF4DE221B}"/>
    <cellStyle name="Calculation 3 6 2 3" xfId="9705" xr:uid="{13CD256B-9493-4178-BEB2-51211BE13B98}"/>
    <cellStyle name="Calculation 3 6 3" xfId="9339" xr:uid="{6B1395DB-AB27-4DE0-85B9-FF736282C88B}"/>
    <cellStyle name="Calculation 3 6 3 2" xfId="9840" xr:uid="{D8476EC5-562A-4B60-B8AF-C6D9EA7791DC}"/>
    <cellStyle name="Calculation 3 6 3 3" xfId="10068" xr:uid="{411464BA-A8A2-4107-8AFF-C32E78506BD2}"/>
    <cellStyle name="Calculation 3 6 3 4" xfId="10349" xr:uid="{44289352-38A9-434E-ACCB-CF660AB8CCA4}"/>
    <cellStyle name="Calculation 3 6 4" xfId="9637" xr:uid="{CC33DF82-EE3A-470E-8F12-5291B1CA78F7}"/>
    <cellStyle name="Calculation 3 7" xfId="7932" xr:uid="{CE1E8FCC-D6C3-4FE5-A566-EBC49D4B557B}"/>
    <cellStyle name="Calculation 3 7 2" xfId="9253" xr:uid="{DA32C0DA-D46E-4E27-86D6-A330EECDEAF0}"/>
    <cellStyle name="Calculation 3 7 2 2" xfId="9323" xr:uid="{86029E36-08BA-4C47-B704-B1DD112D71FA}"/>
    <cellStyle name="Calculation 3 7 2 2 2" xfId="9825" xr:uid="{3704402B-36C1-42EE-8006-9E6960E629A9}"/>
    <cellStyle name="Calculation 3 7 2 2 3" xfId="10053" xr:uid="{63D6B9C0-36FA-4FE4-9EEA-A323B45EA17C}"/>
    <cellStyle name="Calculation 3 7 2 2 4" xfId="10334" xr:uid="{E6D96022-4B33-4EB5-9492-233BE3AE53E3}"/>
    <cellStyle name="Calculation 3 7 2 3" xfId="9704" xr:uid="{B8A835B6-3AB5-47F5-BCD9-56243A3195CD}"/>
    <cellStyle name="Calculation 3 7 3" xfId="9340" xr:uid="{17C27B2F-7CF0-4B87-8FEF-C24B5078D523}"/>
    <cellStyle name="Calculation 3 7 3 2" xfId="9841" xr:uid="{BB65BF33-16C8-4D32-90C2-A899F608FADE}"/>
    <cellStyle name="Calculation 3 7 3 3" xfId="10069" xr:uid="{861B341A-07EF-491E-93D7-809BDCF1C87D}"/>
    <cellStyle name="Calculation 3 7 3 4" xfId="10350" xr:uid="{E7801344-DE1D-4E19-9133-B400B17D6E00}"/>
    <cellStyle name="Calculation 3 7 4" xfId="9589" xr:uid="{02EFAACB-A35E-47CC-A85B-4B6867ECB12E}"/>
    <cellStyle name="Calculation 3 8" xfId="9247" xr:uid="{B004619A-C89E-4922-A564-536B235F8C2F}"/>
    <cellStyle name="Calculation 3 8 2" xfId="9390" xr:uid="{1566ADC2-6415-46B4-8291-49DE073267D6}"/>
    <cellStyle name="Calculation 3 8 2 2" xfId="9888" xr:uid="{A31F0FE8-63C8-4A10-BF0A-34B1D9288418}"/>
    <cellStyle name="Calculation 3 8 2 3" xfId="10116" xr:uid="{864039B0-051A-4296-93AD-0DB88AF2DE65}"/>
    <cellStyle name="Calculation 3 8 2 4" xfId="10397" xr:uid="{528192DD-63F7-4EE4-94C5-CEF639503378}"/>
    <cellStyle name="Calculation 3 8 3" xfId="9710" xr:uid="{B93892FD-3329-4E45-89BB-A76A363AA725}"/>
    <cellStyle name="Calculation 3 9" xfId="9472" xr:uid="{4C65E164-DDB4-4A54-8633-E9B2AFA8EA16}"/>
    <cellStyle name="Calculation 3 9 2" xfId="9964" xr:uid="{14B2F6DB-4B97-41EF-AE89-2664AEA161A7}"/>
    <cellStyle name="Calculation 3 9 3" xfId="10192" xr:uid="{6DBAAA20-C226-49AE-A626-05E14E819351}"/>
    <cellStyle name="Calculation 3 9 4" xfId="10473" xr:uid="{178E8210-EB39-475B-B4BC-8BF8684C160A}"/>
    <cellStyle name="Calculation 4" xfId="7933" xr:uid="{5CC03AD1-1258-48FE-BC64-089EF3F36832}"/>
    <cellStyle name="Calculation 4 10" xfId="9636" xr:uid="{3EB47F7D-4CDA-441F-9C50-9CB7B27C19EA}"/>
    <cellStyle name="Calculation 4 2" xfId="7934" xr:uid="{D33AFD6B-C565-4C3E-B8F7-9231D3E93717}"/>
    <cellStyle name="Calculation 4 2 2" xfId="9255" xr:uid="{EB08DB7D-8A5B-40B1-B5AC-CC225D655755}"/>
    <cellStyle name="Calculation 4 2 2 2" xfId="9364" xr:uid="{4196B277-6C6E-42DD-A2AA-5107E0DE1D2B}"/>
    <cellStyle name="Calculation 4 2 2 2 2" xfId="9865" xr:uid="{B4FBAD12-DAB5-495F-BB6B-36EF8284857B}"/>
    <cellStyle name="Calculation 4 2 2 2 3" xfId="10093" xr:uid="{37744932-E058-4377-B645-A95C2994B594}"/>
    <cellStyle name="Calculation 4 2 2 2 4" xfId="10374" xr:uid="{777B6C37-E534-49E6-A7C0-29364B4DBCCE}"/>
    <cellStyle name="Calculation 4 2 2 3" xfId="9702" xr:uid="{A454D8B2-0E29-4006-8C32-EE565134ED68}"/>
    <cellStyle name="Calculation 4 2 3" xfId="9311" xr:uid="{1969F162-6342-4FC7-9330-37354FC00F06}"/>
    <cellStyle name="Calculation 4 2 3 2" xfId="9813" xr:uid="{5EDBF4DD-6DCB-403B-8510-00ED1F780FC8}"/>
    <cellStyle name="Calculation 4 2 3 3" xfId="9663" xr:uid="{FEA2ED04-7FA4-4CBB-AE27-C11B8C2D99FB}"/>
    <cellStyle name="Calculation 4 2 3 4" xfId="10322" xr:uid="{2F5A56A2-7F1C-4BEA-91D1-3DC4E501DAC6}"/>
    <cellStyle name="Calculation 4 2 4" xfId="9635" xr:uid="{6CE8D780-3CC1-46FA-9F62-5CE7CEA66067}"/>
    <cellStyle name="Calculation 4 3" xfId="7935" xr:uid="{AC1D08CF-6496-4F98-A685-73D8432C07D1}"/>
    <cellStyle name="Calculation 4 3 2" xfId="9256" xr:uid="{5BCF4E77-5516-4E79-ADEE-39146E16FC31}"/>
    <cellStyle name="Calculation 4 3 2 2" xfId="9504" xr:uid="{FD7D1EF8-1627-4693-8E0B-DF3F489BF7DA}"/>
    <cellStyle name="Calculation 4 3 2 2 2" xfId="9994" xr:uid="{8E1CD323-3196-4AF8-9A9E-E8074AE7FE6F}"/>
    <cellStyle name="Calculation 4 3 2 2 3" xfId="10222" xr:uid="{ECA21FE5-2091-483C-9C29-E51F43A9BF27}"/>
    <cellStyle name="Calculation 4 3 2 2 4" xfId="10503" xr:uid="{33FE06EE-F9B8-4DEB-AA20-E9BCC498A996}"/>
    <cellStyle name="Calculation 4 3 2 3" xfId="9701" xr:uid="{1314BC9D-DB3B-437E-AC5D-112EBBCA78FC}"/>
    <cellStyle name="Calculation 4 3 3" xfId="9372" xr:uid="{FB9211B3-FF34-4043-9EA6-DABC0FB73072}"/>
    <cellStyle name="Calculation 4 3 3 2" xfId="9872" xr:uid="{2D6CF2D5-D224-4FAE-A25E-3CAC78C642E6}"/>
    <cellStyle name="Calculation 4 3 3 3" xfId="10100" xr:uid="{BF943E35-F7EA-4F03-A8EF-28804A5C4BC7}"/>
    <cellStyle name="Calculation 4 3 3 4" xfId="10381" xr:uid="{D7F54B7F-ECC0-45FC-944B-7243F40B5B59}"/>
    <cellStyle name="Calculation 4 3 4" xfId="9588" xr:uid="{9B49A767-E647-42DB-A07C-E5EAEF2150C9}"/>
    <cellStyle name="Calculation 4 4" xfId="7936" xr:uid="{65CD4276-2FE3-4279-97D1-BEBD77CFA273}"/>
    <cellStyle name="Calculation 4 4 2" xfId="9257" xr:uid="{CFEF87BB-2AB2-4DCC-9E83-FCDAA08D9129}"/>
    <cellStyle name="Calculation 4 4 2 2" xfId="9505" xr:uid="{3960F99E-50BC-4EB2-B9C0-2BB5704B6E86}"/>
    <cellStyle name="Calculation 4 4 2 2 2" xfId="9995" xr:uid="{C6FBC4C0-84C6-44F0-A835-F363D3892E47}"/>
    <cellStyle name="Calculation 4 4 2 2 3" xfId="10223" xr:uid="{B1A8028F-FDC2-4A40-9DA3-149D08DED882}"/>
    <cellStyle name="Calculation 4 4 2 2 4" xfId="10504" xr:uid="{040CA8BD-5151-44C0-BD48-CC83469087F8}"/>
    <cellStyle name="Calculation 4 4 2 3" xfId="9700" xr:uid="{B944440C-D7C3-4177-A15B-B0B17D28656A}"/>
    <cellStyle name="Calculation 4 4 3" xfId="9547" xr:uid="{A9472E5A-AF52-45E2-96D8-5D6CF0368B33}"/>
    <cellStyle name="Calculation 4 4 3 2" xfId="10036" xr:uid="{4C92715C-AAC7-4760-BD9B-7C2C7E8F8A0E}"/>
    <cellStyle name="Calculation 4 4 3 3" xfId="10264" xr:uid="{D44B0E81-F058-4D46-BC30-610613CF63B2}"/>
    <cellStyle name="Calculation 4 4 3 4" xfId="10545" xr:uid="{3D2A398E-FD5A-4A7E-85CA-1870721C83BD}"/>
    <cellStyle name="Calculation 4 4 4" xfId="9587" xr:uid="{3B4DEE8F-45B6-4669-AC33-468D1B6D1FEC}"/>
    <cellStyle name="Calculation 4 5" xfId="7937" xr:uid="{EF8115D4-6A2A-40C7-9A13-E90F3DB38AEB}"/>
    <cellStyle name="Calculation 4 5 2" xfId="9258" xr:uid="{3063217C-BB86-4D28-B379-8D52C1C015AE}"/>
    <cellStyle name="Calculation 4 5 2 2" xfId="9506" xr:uid="{E9C3AE24-3BC6-4DB8-865B-2EC729EE64C0}"/>
    <cellStyle name="Calculation 4 5 2 2 2" xfId="9996" xr:uid="{A9BE7730-1A41-4F6C-9AB7-452FC322908F}"/>
    <cellStyle name="Calculation 4 5 2 2 3" xfId="10224" xr:uid="{A6B255EB-5DA9-4B63-B68F-7E4A935FBBFE}"/>
    <cellStyle name="Calculation 4 5 2 2 4" xfId="10505" xr:uid="{B353E751-945C-4143-9C30-84DF79D6346D}"/>
    <cellStyle name="Calculation 4 5 2 3" xfId="9699" xr:uid="{C1B1450F-63AD-407A-815E-80E97C5B0B0A}"/>
    <cellStyle name="Calculation 4 5 3" xfId="9456" xr:uid="{3C16DF36-30A7-4C8E-B65C-472D5686BC49}"/>
    <cellStyle name="Calculation 4 5 3 2" xfId="9948" xr:uid="{735910F2-9F4A-47C5-8E0E-ECE3E3EB0EE8}"/>
    <cellStyle name="Calculation 4 5 3 3" xfId="10176" xr:uid="{3DA70062-AEB1-48A2-856C-16B59DB2BF63}"/>
    <cellStyle name="Calculation 4 5 3 4" xfId="10457" xr:uid="{A0B5C51E-5C26-4DD8-B29D-A4E18D6C4684}"/>
    <cellStyle name="Calculation 4 5 4" xfId="9610" xr:uid="{EB9D5627-8B03-4BD7-82E9-4EBCB90D519C}"/>
    <cellStyle name="Calculation 4 6" xfId="7938" xr:uid="{47D8002B-0CCA-431D-B4C8-80A3DAFD492F}"/>
    <cellStyle name="Calculation 4 6 2" xfId="9259" xr:uid="{29EE7927-9BCE-416D-9C78-87D74A1DD526}"/>
    <cellStyle name="Calculation 4 6 2 2" xfId="9371" xr:uid="{9E769AF5-8E0F-4B1A-A144-967BC7973C30}"/>
    <cellStyle name="Calculation 4 6 2 2 2" xfId="9871" xr:uid="{C537989C-25D5-4F42-93B7-DF48C4420295}"/>
    <cellStyle name="Calculation 4 6 2 2 3" xfId="10099" xr:uid="{0EC465DF-BEA1-4F20-A382-4295835FC175}"/>
    <cellStyle name="Calculation 4 6 2 2 4" xfId="10380" xr:uid="{C1EFDEC9-6208-47F9-A958-E53E9DCF5946}"/>
    <cellStyle name="Calculation 4 6 2 3" xfId="9698" xr:uid="{7FB151F7-A4BD-460F-9231-7DB86DB4F502}"/>
    <cellStyle name="Calculation 4 6 3" xfId="9457" xr:uid="{AC408595-0C06-473F-A40B-8C7C07134AD6}"/>
    <cellStyle name="Calculation 4 6 3 2" xfId="9949" xr:uid="{A1D52F8C-8828-4D00-977A-0F4DAF1294E4}"/>
    <cellStyle name="Calculation 4 6 3 3" xfId="10177" xr:uid="{5B249EFE-EE76-4D88-8CD5-3BF2AD4B514A}"/>
    <cellStyle name="Calculation 4 6 3 4" xfId="10458" xr:uid="{3585925B-CC13-43C6-9F61-5092669BC8DF}"/>
    <cellStyle name="Calculation 4 6 4" xfId="9634" xr:uid="{C07A30A5-61F6-4479-B27D-A08E4D93C34A}"/>
    <cellStyle name="Calculation 4 7" xfId="7939" xr:uid="{9F1E6F3B-FFD9-45E8-AD5B-FAF11F3C7A90}"/>
    <cellStyle name="Calculation 4 7 2" xfId="9260" xr:uid="{5E661A89-52B2-4CCB-908B-D69E819F1886}"/>
    <cellStyle name="Calculation 4 7 2 2" xfId="9332" xr:uid="{FACFD116-F0C4-4411-A0D8-A661155398D8}"/>
    <cellStyle name="Calculation 4 7 2 2 2" xfId="9833" xr:uid="{31B3BEAF-A033-4FD1-95FC-D813C960258F}"/>
    <cellStyle name="Calculation 4 7 2 2 3" xfId="10061" xr:uid="{6E5B0C8B-46C1-49FB-9C69-1C3B68931989}"/>
    <cellStyle name="Calculation 4 7 2 2 4" xfId="10342" xr:uid="{6E309687-FDFE-41E3-8842-94035622558E}"/>
    <cellStyle name="Calculation 4 7 2 3" xfId="9697" xr:uid="{FBA4F2FC-0AC1-4138-A384-1A241DD53AEF}"/>
    <cellStyle name="Calculation 4 7 3" xfId="9405" xr:uid="{C4A4FBFD-4699-4209-84DE-C5CC584FA3DB}"/>
    <cellStyle name="Calculation 4 7 3 2" xfId="9902" xr:uid="{46950965-59AD-4631-9DC7-C90B8E879955}"/>
    <cellStyle name="Calculation 4 7 3 3" xfId="10130" xr:uid="{2308E462-CFBF-4311-8883-8DD81CEFF8BB}"/>
    <cellStyle name="Calculation 4 7 3 4" xfId="10411" xr:uid="{065F499A-EDC5-4650-9454-C45DFF683B62}"/>
    <cellStyle name="Calculation 4 7 4" xfId="9586" xr:uid="{6B85EA12-3ACD-4E50-95FE-0EB74109E504}"/>
    <cellStyle name="Calculation 4 8" xfId="9254" xr:uid="{8A1B4AE9-4964-46E7-9E63-9279BBAC32F4}"/>
    <cellStyle name="Calculation 4 8 2" xfId="9493" xr:uid="{A22041B4-0D06-444A-BDBB-4E256A3CFB85}"/>
    <cellStyle name="Calculation 4 8 2 2" xfId="9984" xr:uid="{68941B08-2913-48D5-8D42-8733D0AC8230}"/>
    <cellStyle name="Calculation 4 8 2 3" xfId="10212" xr:uid="{5FE6C985-7B3A-4235-974B-2EEF7856489B}"/>
    <cellStyle name="Calculation 4 8 2 4" xfId="10493" xr:uid="{030131D7-A53B-4BAB-9919-BED837347C06}"/>
    <cellStyle name="Calculation 4 8 3" xfId="9703" xr:uid="{CD2E9889-4216-47AE-9224-6C33AD9C29A3}"/>
    <cellStyle name="Calculation 4 9" xfId="9335" xr:uid="{1661DDB2-FCF0-4172-985F-4385800744AD}"/>
    <cellStyle name="Calculation 4 9 2" xfId="9836" xr:uid="{C70E94AE-3CA6-4213-8439-32814BB360C3}"/>
    <cellStyle name="Calculation 4 9 3" xfId="10064" xr:uid="{CBBCE8D0-9D87-4B77-9D4F-4320748632C9}"/>
    <cellStyle name="Calculation 4 9 4" xfId="10345" xr:uid="{C1629697-D887-40FF-A322-D16E217B7B35}"/>
    <cellStyle name="Calculation 5" xfId="7940" xr:uid="{3DC384C1-50BF-41BD-9C0C-F867D0B62846}"/>
    <cellStyle name="Calculation 5 10" xfId="9633" xr:uid="{BFD56B9D-D66F-4825-9221-5E481F931A9B}"/>
    <cellStyle name="Calculation 5 2" xfId="7941" xr:uid="{ADED1C90-5566-4BA1-9497-EA6810EC4906}"/>
    <cellStyle name="Calculation 5 2 2" xfId="9262" xr:uid="{6BEAFF49-1DB6-42C9-BC3A-D3FD6E998CCE}"/>
    <cellStyle name="Calculation 5 2 2 2" xfId="9532" xr:uid="{44376158-90C8-4629-B030-A5BFF62D744E}"/>
    <cellStyle name="Calculation 5 2 2 2 2" xfId="10021" xr:uid="{2449F1A8-796D-4169-9257-C2A2904B7EC1}"/>
    <cellStyle name="Calculation 5 2 2 2 3" xfId="10249" xr:uid="{0C89A03D-1B02-4419-8868-570C6F132409}"/>
    <cellStyle name="Calculation 5 2 2 2 4" xfId="10530" xr:uid="{5178E261-97C7-4D11-825E-A24A876A2986}"/>
    <cellStyle name="Calculation 5 2 2 3" xfId="9695" xr:uid="{8E4C389D-0ECD-44A9-9501-24498A859136}"/>
    <cellStyle name="Calculation 5 2 3" xfId="9385" xr:uid="{663ED651-33F5-4034-BB7E-998447F4A06C}"/>
    <cellStyle name="Calculation 5 2 3 2" xfId="9883" xr:uid="{FB2AD428-6CCE-4D16-819D-87A2C2251652}"/>
    <cellStyle name="Calculation 5 2 3 3" xfId="10111" xr:uid="{F7934EBC-868B-471A-A915-53529615ABDB}"/>
    <cellStyle name="Calculation 5 2 3 4" xfId="10392" xr:uid="{6D537243-BEDE-4D94-9CA0-9C91C450B752}"/>
    <cellStyle name="Calculation 5 2 4" xfId="9632" xr:uid="{60F7A3A3-727A-483C-BE39-BCFCB753863A}"/>
    <cellStyle name="Calculation 5 3" xfId="7942" xr:uid="{17EC2BA7-1B5A-4294-B545-0847626D060D}"/>
    <cellStyle name="Calculation 5 3 2" xfId="9263" xr:uid="{D122E64A-D72A-4FEE-8A66-FEFDD4588945}"/>
    <cellStyle name="Calculation 5 3 2 2" xfId="9391" xr:uid="{02F2BD87-6A20-4424-AEF5-55403C32C868}"/>
    <cellStyle name="Calculation 5 3 2 2 2" xfId="9889" xr:uid="{3045622B-AAC6-40BB-973D-610D364F200A}"/>
    <cellStyle name="Calculation 5 3 2 2 3" xfId="10117" xr:uid="{77BCD183-605C-4EE8-815D-7A07334906CA}"/>
    <cellStyle name="Calculation 5 3 2 2 4" xfId="10398" xr:uid="{73C19F3C-21F3-4697-9727-BC63D56482AA}"/>
    <cellStyle name="Calculation 5 3 2 3" xfId="9694" xr:uid="{90F636F0-2C5F-4DD2-A6F5-0CAB67144554}"/>
    <cellStyle name="Calculation 5 3 3" xfId="9483" xr:uid="{A090895C-4801-4F86-B06F-C1DC45813E6B}"/>
    <cellStyle name="Calculation 5 3 3 2" xfId="9975" xr:uid="{359A77A0-04F2-4416-88D9-2F3C1864A6DD}"/>
    <cellStyle name="Calculation 5 3 3 3" xfId="10203" xr:uid="{1EB1DBC4-5AB7-4E3E-8DD0-6A4F402873F2}"/>
    <cellStyle name="Calculation 5 3 3 4" xfId="10484" xr:uid="{EECEC0A2-0AB1-4F7C-9958-94677994984A}"/>
    <cellStyle name="Calculation 5 3 4" xfId="9585" xr:uid="{F97F4A4F-8817-4206-8A2C-BF6EE5C7F0CC}"/>
    <cellStyle name="Calculation 5 4" xfId="7943" xr:uid="{AACC8D26-81A5-48B8-A111-F153C6AB2D9C}"/>
    <cellStyle name="Calculation 5 4 2" xfId="9264" xr:uid="{A18272F2-4A12-4550-BEC3-A26B3EA09651}"/>
    <cellStyle name="Calculation 5 4 2 2" xfId="9350" xr:uid="{3CAB67DB-271C-4D6B-8C54-2EA64FED02B2}"/>
    <cellStyle name="Calculation 5 4 2 2 2" xfId="9851" xr:uid="{9EDCE3FF-93ED-4810-9CBE-8BA4CA88A381}"/>
    <cellStyle name="Calculation 5 4 2 2 3" xfId="10079" xr:uid="{9BA5E076-6E09-4AD7-97BC-DE6F71CB15F0}"/>
    <cellStyle name="Calculation 5 4 2 2 4" xfId="10360" xr:uid="{4FF9D48E-C9C7-476F-A1A5-BA7A895A649F}"/>
    <cellStyle name="Calculation 5 4 2 3" xfId="9693" xr:uid="{FD2F013A-3694-4D87-8B66-7D9598932387}"/>
    <cellStyle name="Calculation 5 4 3" xfId="9448" xr:uid="{6E3FAC96-88EA-4B76-87F2-53F55C48FAD0}"/>
    <cellStyle name="Calculation 5 4 3 2" xfId="9940" xr:uid="{1DB2CD22-A166-4F8F-A5B3-E59850DF1E5F}"/>
    <cellStyle name="Calculation 5 4 3 3" xfId="10168" xr:uid="{8ACCBCAB-88A1-42AB-8D6B-E1623F0766DB}"/>
    <cellStyle name="Calculation 5 4 3 4" xfId="10449" xr:uid="{0A634CB2-857B-44D7-AE4B-B199467992F5}"/>
    <cellStyle name="Calculation 5 4 4" xfId="9584" xr:uid="{B3F23D35-0A8D-40CE-BE83-FE0208C8EFDB}"/>
    <cellStyle name="Calculation 5 5" xfId="7944" xr:uid="{279862CC-47D0-45E5-9341-3560ACA0FCAB}"/>
    <cellStyle name="Calculation 5 5 2" xfId="9265" xr:uid="{75795667-CA56-4755-98A5-D19E8982B962}"/>
    <cellStyle name="Calculation 5 5 2 2" xfId="9533" xr:uid="{320D6369-FC5B-427F-9E68-F0D10DA2BC82}"/>
    <cellStyle name="Calculation 5 5 2 2 2" xfId="10022" xr:uid="{0A59998F-2BE1-4C60-89CE-F45D47C5951F}"/>
    <cellStyle name="Calculation 5 5 2 2 3" xfId="10250" xr:uid="{B2C2FEF6-D99F-4B87-ADF7-78C855BF6D67}"/>
    <cellStyle name="Calculation 5 5 2 2 4" xfId="10531" xr:uid="{D17F2C33-077E-49B0-BFEE-BBAC725CAEAB}"/>
    <cellStyle name="Calculation 5 5 2 3" xfId="9692" xr:uid="{EEE8DFCE-579B-425E-9BCE-89CA24E830E2}"/>
    <cellStyle name="Calculation 5 5 3" xfId="9431" xr:uid="{106CA25B-48BF-4BE7-A853-10B14F814BFC}"/>
    <cellStyle name="Calculation 5 5 3 2" xfId="9925" xr:uid="{062ABFA7-CA54-4A94-94FB-6D88F8398D62}"/>
    <cellStyle name="Calculation 5 5 3 3" xfId="10153" xr:uid="{A86E3882-B7CC-4DE8-A05E-EA3B6C16A4E0}"/>
    <cellStyle name="Calculation 5 5 3 4" xfId="10434" xr:uid="{20A4D0DB-3FAF-4EE6-B324-9CF8B909583F}"/>
    <cellStyle name="Calculation 5 5 4" xfId="9567" xr:uid="{B57DBA9B-62E1-4F8E-B1A7-E5F0A1D4B714}"/>
    <cellStyle name="Calculation 5 6" xfId="7945" xr:uid="{7A68E067-1D9E-47D3-BCED-E99FB8A13086}"/>
    <cellStyle name="Calculation 5 6 2" xfId="9266" xr:uid="{605D957F-B44A-42C5-BBD2-4D339BF9E1EB}"/>
    <cellStyle name="Calculation 5 6 2 2" xfId="9491" xr:uid="{D73B2B8A-A3D5-4AD5-9EB4-64492BB2ED66}"/>
    <cellStyle name="Calculation 5 6 2 2 2" xfId="9982" xr:uid="{E6C8D1BF-E51E-4FB3-B781-65DDB158FEBA}"/>
    <cellStyle name="Calculation 5 6 2 2 3" xfId="10210" xr:uid="{A5DB8D0F-606D-446B-807E-ACD5157C2FCC}"/>
    <cellStyle name="Calculation 5 6 2 2 4" xfId="10491" xr:uid="{5031A518-6AC9-4CC2-818A-79C7941BE046}"/>
    <cellStyle name="Calculation 5 6 2 3" xfId="9691" xr:uid="{3EA1C220-6E68-4C9E-A5B5-33825F9F0F56}"/>
    <cellStyle name="Calculation 5 6 3" xfId="9415" xr:uid="{661E802B-2835-4A20-8C61-A6C1E702A61C}"/>
    <cellStyle name="Calculation 5 6 3 2" xfId="9912" xr:uid="{C682B4B4-3283-420B-802C-5C63A3F33D7E}"/>
    <cellStyle name="Calculation 5 6 3 3" xfId="10140" xr:uid="{BEC8A003-B0B7-4545-86F3-0E5E36DF9B45}"/>
    <cellStyle name="Calculation 5 6 3 4" xfId="10421" xr:uid="{56E504B0-E5C6-464C-9C59-E9C934AEE1EA}"/>
    <cellStyle name="Calculation 5 6 4" xfId="9562" xr:uid="{B9E9E522-0067-428C-99DB-097770AED52B}"/>
    <cellStyle name="Calculation 5 7" xfId="7946" xr:uid="{53F102B1-B187-424D-BD6C-B0AF55A2CFD5}"/>
    <cellStyle name="Calculation 5 7 2" xfId="9267" xr:uid="{FDD09AB5-C9D2-4849-BBA5-53E9A9CC41C0}"/>
    <cellStyle name="Calculation 5 7 2 2" xfId="9378" xr:uid="{41CC67E5-9F48-499A-B874-5090BFD9868E}"/>
    <cellStyle name="Calculation 5 7 2 2 2" xfId="9877" xr:uid="{A943C73A-68B5-4382-AB4A-7A3683A041DF}"/>
    <cellStyle name="Calculation 5 7 2 2 3" xfId="10105" xr:uid="{6CF40F2D-3857-423E-ACF3-0FB6E4083E2F}"/>
    <cellStyle name="Calculation 5 7 2 2 4" xfId="10386" xr:uid="{829BBA8A-7DCE-4066-8F79-3C758BE386D2}"/>
    <cellStyle name="Calculation 5 7 2 3" xfId="9690" xr:uid="{E58FC9A2-1A6D-43CC-9BBE-22B1B0940E3A}"/>
    <cellStyle name="Calculation 5 7 3" xfId="9365" xr:uid="{C24D1A78-B485-4797-BEB3-FB068C1292A8}"/>
    <cellStyle name="Calculation 5 7 3 2" xfId="9866" xr:uid="{485BFE70-38B2-4F63-AF1E-63E16B7709FA}"/>
    <cellStyle name="Calculation 5 7 3 3" xfId="10094" xr:uid="{D54730E0-6473-4BAF-B22B-5CD036540364}"/>
    <cellStyle name="Calculation 5 7 3 4" xfId="10375" xr:uid="{D704E71A-C441-4C8D-B66E-DE75A264470D}"/>
    <cellStyle name="Calculation 5 7 4" xfId="9561" xr:uid="{99FD02A6-31A8-43AD-B350-C02F5079E590}"/>
    <cellStyle name="Calculation 5 8" xfId="9261" xr:uid="{AD4C6A5F-537D-4466-9CC9-ABFEAF32ABBA}"/>
    <cellStyle name="Calculation 5 8 2" xfId="9406" xr:uid="{DC75B45E-E452-4679-A076-839D32B63C83}"/>
    <cellStyle name="Calculation 5 8 2 2" xfId="9903" xr:uid="{160A6B27-AC9C-4CF9-87B9-A207E2FA0C55}"/>
    <cellStyle name="Calculation 5 8 2 3" xfId="10131" xr:uid="{B7ECAA36-AA48-4C70-B35F-FF3208BF1001}"/>
    <cellStyle name="Calculation 5 8 2 4" xfId="10412" xr:uid="{B0D01372-1F1A-4A64-A3FF-49F3111CE906}"/>
    <cellStyle name="Calculation 5 8 3" xfId="9696" xr:uid="{053DB932-D7B5-4F7E-BA22-5CA14B684FCE}"/>
    <cellStyle name="Calculation 5 9" xfId="9312" xr:uid="{D6987A3D-8A7D-43E1-AE8D-A33E6D83468D}"/>
    <cellStyle name="Calculation 5 9 2" xfId="9814" xr:uid="{10B95737-8EF8-4A52-8311-BABBDBDFB1EE}"/>
    <cellStyle name="Calculation 5 9 3" xfId="9662" xr:uid="{EB2D4B10-DA2C-4C61-A618-2D80507F5C76}"/>
    <cellStyle name="Calculation 5 9 4" xfId="10323" xr:uid="{6D3C31E5-8FE8-46FB-9A28-9815554EF0DA}"/>
    <cellStyle name="Calculation 6" xfId="7947" xr:uid="{683653AE-3BAA-4C71-8025-E1A8974B429F}"/>
    <cellStyle name="Calculation 6 10" xfId="9560" xr:uid="{577F615D-C17E-4568-B081-28339CAAA42E}"/>
    <cellStyle name="Calculation 6 2" xfId="7948" xr:uid="{D64D659F-56BB-4E0B-997B-718BCEC347DB}"/>
    <cellStyle name="Calculation 6 2 2" xfId="9269" xr:uid="{254F9EFC-2D4D-4F85-8CFB-41E0C28ABA3F}"/>
    <cellStyle name="Calculation 6 2 2 2" xfId="9534" xr:uid="{79563DA3-830B-4C5E-8529-54DC98D8797E}"/>
    <cellStyle name="Calculation 6 2 2 2 2" xfId="10023" xr:uid="{903B5A2C-A404-43EF-A01D-82860E33EEF3}"/>
    <cellStyle name="Calculation 6 2 2 2 3" xfId="10251" xr:uid="{3A1210A0-1E9A-4570-8138-E148C12D0EC9}"/>
    <cellStyle name="Calculation 6 2 2 2 4" xfId="10532" xr:uid="{97D829CE-309D-46AD-A1F5-9EFF759191B5}"/>
    <cellStyle name="Calculation 6 2 2 3" xfId="9688" xr:uid="{D28CA80E-2934-4D33-A5EF-A577DB79D2FE}"/>
    <cellStyle name="Calculation 6 2 3" xfId="9422" xr:uid="{638CBCC2-0A71-4F50-85E0-E2681E9605AD}"/>
    <cellStyle name="Calculation 6 2 3 2" xfId="9918" xr:uid="{59861E75-2F28-4D88-A021-86B5119C8328}"/>
    <cellStyle name="Calculation 6 2 3 3" xfId="10146" xr:uid="{060DE5C2-3EC1-458B-A0AE-0741871FCD3C}"/>
    <cellStyle name="Calculation 6 2 3 4" xfId="10427" xr:uid="{096C443B-C668-4ABA-AC78-74C8552ADEF8}"/>
    <cellStyle name="Calculation 6 2 4" xfId="9609" xr:uid="{2D5F68E6-FD76-45AA-9A2D-DA50F18A829D}"/>
    <cellStyle name="Calculation 6 3" xfId="7949" xr:uid="{3A436293-49CC-4C2D-971A-94D6B7B47B58}"/>
    <cellStyle name="Calculation 6 3 2" xfId="9270" xr:uid="{2C1C6592-ECF1-4627-9CA3-6D64C51E8CFF}"/>
    <cellStyle name="Calculation 6 3 2 2" xfId="9479" xr:uid="{394277B6-8751-4F9C-80D6-5D868F924AF0}"/>
    <cellStyle name="Calculation 6 3 2 2 2" xfId="9971" xr:uid="{1B380D64-0E45-4FB5-9F25-501763AC8ACB}"/>
    <cellStyle name="Calculation 6 3 2 2 3" xfId="10199" xr:uid="{5ED17A45-3FDF-4974-B3CB-25EF502394C4}"/>
    <cellStyle name="Calculation 6 3 2 2 4" xfId="10480" xr:uid="{B354137D-F318-4F23-93D2-F7791CE69109}"/>
    <cellStyle name="Calculation 6 3 2 3" xfId="9687" xr:uid="{E7AB0BB3-34EF-4F1D-8984-57EEED5A9001}"/>
    <cellStyle name="Calculation 6 3 3" xfId="9508" xr:uid="{3EF0B016-6C21-4BD2-A891-295A6611FF5E}"/>
    <cellStyle name="Calculation 6 3 3 2" xfId="9998" xr:uid="{9D35E7B0-2294-401D-9842-AD1A3865588A}"/>
    <cellStyle name="Calculation 6 3 3 3" xfId="10226" xr:uid="{3462F91B-B3C3-43F6-B324-57570F1772C3}"/>
    <cellStyle name="Calculation 6 3 3 4" xfId="10507" xr:uid="{A7441D0C-00F9-4AFC-9BEB-710169952980}"/>
    <cellStyle name="Calculation 6 3 4" xfId="9631" xr:uid="{05F07219-A511-424B-A5CD-F396AC3699C4}"/>
    <cellStyle name="Calculation 6 4" xfId="7950" xr:uid="{C59742E0-A115-4754-A535-DFA18DF9D5CD}"/>
    <cellStyle name="Calculation 6 4 2" xfId="9271" xr:uid="{1F48FFF7-8F02-404B-9472-87A0496844FB}"/>
    <cellStyle name="Calculation 6 4 2 2" xfId="9444" xr:uid="{DBCDCBCD-6781-4EAA-8232-0951AA94583D}"/>
    <cellStyle name="Calculation 6 4 2 2 2" xfId="9936" xr:uid="{25CBB1F2-90E3-416B-8D46-48D12B3C2DA5}"/>
    <cellStyle name="Calculation 6 4 2 2 3" xfId="10164" xr:uid="{71B6E2CC-6A58-4335-8045-ED97C7FA2150}"/>
    <cellStyle name="Calculation 6 4 2 2 4" xfId="10445" xr:uid="{20CF8A13-2949-49B0-A0F9-3EFE5C593E44}"/>
    <cellStyle name="Calculation 6 4 2 3" xfId="9686" xr:uid="{26A59001-4B4A-4F2B-954E-FECEE20EA19E}"/>
    <cellStyle name="Calculation 6 4 3" xfId="9411" xr:uid="{D40CE10C-A6B1-4F50-9BB5-8FE53A8AF25A}"/>
    <cellStyle name="Calculation 6 4 3 2" xfId="9908" xr:uid="{1657F06B-800D-4524-986A-EA3EFD74E0E8}"/>
    <cellStyle name="Calculation 6 4 3 3" xfId="10136" xr:uid="{D9353C11-6368-40DB-B63C-8D3CBE011499}"/>
    <cellStyle name="Calculation 6 4 3 4" xfId="10417" xr:uid="{72E7E067-E904-40D7-ADA0-DB5E862E2B0D}"/>
    <cellStyle name="Calculation 6 4 4" xfId="9583" xr:uid="{DE5FD1A1-ACE8-412F-8FF1-695004DA3FCA}"/>
    <cellStyle name="Calculation 6 5" xfId="7951" xr:uid="{3C5519C3-A957-48A9-B8A0-F902AB94A4F5}"/>
    <cellStyle name="Calculation 6 5 2" xfId="9272" xr:uid="{73DF5D55-EA7F-43FD-8F0F-03AC6E50FD27}"/>
    <cellStyle name="Calculation 6 5 2 2" xfId="9480" xr:uid="{9AE22C62-AACA-4C0E-84FF-5AA38B597B2A}"/>
    <cellStyle name="Calculation 6 5 2 2 2" xfId="9972" xr:uid="{79C38185-4AC8-4622-8BD5-1CF6BC67284A}"/>
    <cellStyle name="Calculation 6 5 2 2 3" xfId="10200" xr:uid="{7B8FA902-7652-4654-8C34-867185EF2250}"/>
    <cellStyle name="Calculation 6 5 2 2 4" xfId="10481" xr:uid="{5BF74813-FB63-4B1B-B5C2-AD1B5D147EEA}"/>
    <cellStyle name="Calculation 6 5 2 3" xfId="9685" xr:uid="{B5728ABE-DAE6-4383-852D-0885EE2FF350}"/>
    <cellStyle name="Calculation 6 5 3" xfId="9356" xr:uid="{232603BF-6FFB-4093-B8EA-86A281DA8D68}"/>
    <cellStyle name="Calculation 6 5 3 2" xfId="9857" xr:uid="{096A645D-BB4F-4A74-AD26-B5F902385185}"/>
    <cellStyle name="Calculation 6 5 3 3" xfId="10085" xr:uid="{37F9A97B-5760-42EF-B48A-3FD346CE703D}"/>
    <cellStyle name="Calculation 6 5 3 4" xfId="10366" xr:uid="{0EDB3312-F5C3-46B7-B6FA-E7E87FB8F3FD}"/>
    <cellStyle name="Calculation 6 5 4" xfId="9630" xr:uid="{93B38082-3B75-4270-A1C4-449E48783B4A}"/>
    <cellStyle name="Calculation 6 6" xfId="7952" xr:uid="{7B493702-5363-4620-91B0-488EFA0D055E}"/>
    <cellStyle name="Calculation 6 6 2" xfId="9273" xr:uid="{0B7A9853-F3C0-4727-9029-9267047F55F5}"/>
    <cellStyle name="Calculation 6 6 2 2" xfId="9476" xr:uid="{E842F9A1-7B96-4E84-81D0-7862A8E8DFF7}"/>
    <cellStyle name="Calculation 6 6 2 2 2" xfId="9968" xr:uid="{5EC31230-006E-41D6-B113-00F8CD7AB74D}"/>
    <cellStyle name="Calculation 6 6 2 2 3" xfId="10196" xr:uid="{3842E9BC-8EE8-4292-96E7-32F63759D413}"/>
    <cellStyle name="Calculation 6 6 2 2 4" xfId="10477" xr:uid="{71C07513-90CF-4530-A5AF-71C8E59321EA}"/>
    <cellStyle name="Calculation 6 6 2 3" xfId="9684" xr:uid="{6D040F1F-F439-4DC0-8666-058881FA33E1}"/>
    <cellStyle name="Calculation 6 6 3" xfId="9516" xr:uid="{E60E0E8F-6457-460C-8EF9-5DFC5AD076A3}"/>
    <cellStyle name="Calculation 6 6 3 2" xfId="10005" xr:uid="{9D05FE92-6603-49DE-941A-9C572ADDCB2C}"/>
    <cellStyle name="Calculation 6 6 3 3" xfId="10233" xr:uid="{4BE5C1C6-F9E8-4FF4-BD4B-D1BDE5B37317}"/>
    <cellStyle name="Calculation 6 6 3 4" xfId="10514" xr:uid="{59651567-2FC7-474D-A45E-7722177FC44C}"/>
    <cellStyle name="Calculation 6 6 4" xfId="9629" xr:uid="{CF8CD0E3-D447-4FE1-B51C-0FDC06E013DD}"/>
    <cellStyle name="Calculation 6 7" xfId="7953" xr:uid="{F96B6A03-7AEC-46EE-8484-804C9037E984}"/>
    <cellStyle name="Calculation 6 7 2" xfId="9274" xr:uid="{6702637F-103B-4936-87B5-7B45637512FF}"/>
    <cellStyle name="Calculation 6 7 2 2" xfId="9435" xr:uid="{7BBBBC9A-005C-436D-8812-EB6661534886}"/>
    <cellStyle name="Calculation 6 7 2 2 2" xfId="9927" xr:uid="{931F40DB-2ACA-45F8-895A-B4611F0A0D88}"/>
    <cellStyle name="Calculation 6 7 2 2 3" xfId="10155" xr:uid="{875519BC-C60A-4A94-8117-4020A59D46AC}"/>
    <cellStyle name="Calculation 6 7 2 2 4" xfId="10436" xr:uid="{5F5B95A6-DEFF-44D2-B538-6D58501612A3}"/>
    <cellStyle name="Calculation 6 7 2 3" xfId="9683" xr:uid="{27298A09-CBF7-446A-9D3A-B8CA17720F38}"/>
    <cellStyle name="Calculation 6 7 3" xfId="9314" xr:uid="{7508DE5F-A1F7-4172-A2B6-002FA4402FD4}"/>
    <cellStyle name="Calculation 6 7 3 2" xfId="9816" xr:uid="{460A6DE2-8E2E-4B26-B1E9-D9A757D42A6F}"/>
    <cellStyle name="Calculation 6 7 3 3" xfId="9660" xr:uid="{6BF6F663-C03D-4182-BC09-4DA166CBD2F5}"/>
    <cellStyle name="Calculation 6 7 3 4" xfId="10325" xr:uid="{70B16A67-54DB-4D5E-9369-781DDC05DB81}"/>
    <cellStyle name="Calculation 6 7 4" xfId="9582" xr:uid="{F0BC2023-6032-4184-821D-2AE1154F2A38}"/>
    <cellStyle name="Calculation 6 8" xfId="9268" xr:uid="{97FA5B91-5F54-4C66-9EBB-197C83F97C51}"/>
    <cellStyle name="Calculation 6 8 2" xfId="9351" xr:uid="{241D72AC-C346-459A-88B6-0802EB321858}"/>
    <cellStyle name="Calculation 6 8 2 2" xfId="9852" xr:uid="{BE9CBD55-8058-4585-A223-3F3EF6D1B6B9}"/>
    <cellStyle name="Calculation 6 8 2 3" xfId="10080" xr:uid="{2EE68F12-AF71-46A7-AA26-6963120FCBCA}"/>
    <cellStyle name="Calculation 6 8 2 4" xfId="10361" xr:uid="{6C729DF9-8E22-4908-92C3-7CAB5ED6B633}"/>
    <cellStyle name="Calculation 6 8 3" xfId="9689" xr:uid="{653460BE-83A6-419D-B1D4-C61F5CE70566}"/>
    <cellStyle name="Calculation 6 9" xfId="9395" xr:uid="{BEDDE83B-E3D5-4E92-A9B3-1437C1CEEF3C}"/>
    <cellStyle name="Calculation 6 9 2" xfId="9892" xr:uid="{06E1BE74-CE2A-47A7-815C-735EAC620E34}"/>
    <cellStyle name="Calculation 6 9 3" xfId="10120" xr:uid="{DE0E304C-0668-4AE3-B8C6-58E074C616ED}"/>
    <cellStyle name="Calculation 6 9 4" xfId="10401" xr:uid="{86920428-85A5-4555-AFED-997CC631B2CC}"/>
    <cellStyle name="Check Cell 2 2" xfId="7954" xr:uid="{43A4F176-C131-41EF-85CF-74F16ED8EAA4}"/>
    <cellStyle name="Check Cell 2 3" xfId="7955" xr:uid="{5D2363AE-6161-42C1-BFE4-37DDD62C83F1}"/>
    <cellStyle name="Check Cell 2 4" xfId="7956" xr:uid="{B2BBA09E-41AB-41B8-B84F-ED841305645B}"/>
    <cellStyle name="Check Cell 2 5" xfId="7957" xr:uid="{60CF534F-8196-4A7A-AE28-B3B2C8526CA1}"/>
    <cellStyle name="Check Cell 2 6" xfId="7958" xr:uid="{AAC70F59-A676-465C-889F-5151A271D32C}"/>
    <cellStyle name="Check Cell 3" xfId="7959" xr:uid="{0D20AE65-B46E-46C0-8523-0D8469371534}"/>
    <cellStyle name="Check Cell 4" xfId="7960" xr:uid="{DBC960E0-E902-4997-ABDD-6FF779FCAF5A}"/>
    <cellStyle name="Check Cell 5" xfId="7961" xr:uid="{FE2F35E7-7AB2-4A95-AFD9-EBDAD079E9D6}"/>
    <cellStyle name="Check Cell 6" xfId="7962" xr:uid="{996C27B7-5137-417B-BED5-9B53BFD5F116}"/>
    <cellStyle name="Comma" xfId="1" builtinId="3"/>
    <cellStyle name="Comma  - Style1" xfId="7963" xr:uid="{7CB0FAFB-472C-4F6D-B315-5107C56AAF34}"/>
    <cellStyle name="Comma  - Style2" xfId="7964" xr:uid="{B015D362-C66A-407E-85BB-8355670BF191}"/>
    <cellStyle name="Comma  - Style3" xfId="7965" xr:uid="{472A40E8-8F9E-4880-8451-D01E9C44AEC8}"/>
    <cellStyle name="Comma  - Style4" xfId="7966" xr:uid="{DD361AB7-9C96-468E-A78B-08ABF3BECA91}"/>
    <cellStyle name="Comma  - Style5" xfId="7967" xr:uid="{98C2FBD9-5C3E-436A-8FB2-5BD965C0996C}"/>
    <cellStyle name="Comma  - Style6" xfId="7968" xr:uid="{E6B2C5AD-0C25-4084-BF23-6397428A150E}"/>
    <cellStyle name="Comma  - Style7" xfId="7969" xr:uid="{6E2C4C24-4737-444F-9587-073EE88590AF}"/>
    <cellStyle name="Comma  - Style8" xfId="7970" xr:uid="{3B011A0B-4AC2-4F03-A749-7E8CEE9B6249}"/>
    <cellStyle name="Comma [0] 2" xfId="783" xr:uid="{ECF2D336-12C4-4256-BE24-50D188DF7BD0}"/>
    <cellStyle name="Comma [0] 2 2" xfId="784" xr:uid="{0E628EFB-3106-4AB7-90D7-BDB249774294}"/>
    <cellStyle name="Comma [0] 2 2 2" xfId="4492" xr:uid="{C8500416-9525-4747-8B33-4867D1F644EE}"/>
    <cellStyle name="Comma [0] 2 3" xfId="785" xr:uid="{3A54AC10-A222-4FA0-B7E6-2CAC819A3152}"/>
    <cellStyle name="Comma [0] 2 3 2" xfId="4493" xr:uid="{DF4EBAB6-3FD2-491C-AB0F-68C5BA2F8CF8}"/>
    <cellStyle name="Comma [0] 2 4" xfId="4494" xr:uid="{B5793251-1049-477D-8D7D-AE782E7CDF75}"/>
    <cellStyle name="Comma [0] 2 5" xfId="7971" xr:uid="{5747EC8C-0875-493C-9270-9B20B7DE9824}"/>
    <cellStyle name="Comma 10" xfId="17" xr:uid="{00000000-0005-0000-0000-000002000000}"/>
    <cellStyle name="Comma 10 10" xfId="43" xr:uid="{EC4CF656-EFA1-4BE7-B938-2B4EB7361AFA}"/>
    <cellStyle name="Comma 10 10 2" xfId="44" xr:uid="{ACDA88F8-4FEA-4268-8580-E75FC5072B3A}"/>
    <cellStyle name="Comma 10 10 2 2" xfId="411" xr:uid="{4023F934-0002-4624-90F4-D4899AD169FF}"/>
    <cellStyle name="Comma 10 10 2 2 2" xfId="786" xr:uid="{C0534A16-DB0D-44AB-A032-E6840A71A869}"/>
    <cellStyle name="Comma 10 10 2 2 2 2" xfId="787" xr:uid="{B763FF63-ED92-46F2-B031-D2ED29517A4B}"/>
    <cellStyle name="Comma 10 10 2 2 2 2 2" xfId="4495" xr:uid="{B3B0E76A-C722-4E3C-83BA-FFE53F4CFF14}"/>
    <cellStyle name="Comma 10 10 2 2 2 3" xfId="4496" xr:uid="{27C871F2-7662-4F2B-B6EC-2C95C94667CC}"/>
    <cellStyle name="Comma 10 10 2 2 3" xfId="788" xr:uid="{50E8E8FE-5203-4E05-92F4-28747788518A}"/>
    <cellStyle name="Comma 10 10 2 2 3 2" xfId="4497" xr:uid="{A5D802B6-BFB2-4A24-B17E-1996BE4A03A3}"/>
    <cellStyle name="Comma 10 10 2 2 4" xfId="3656" xr:uid="{12374A0E-5A49-4949-A67E-B2D85DE2B745}"/>
    <cellStyle name="Comma 10 10 2 3" xfId="789" xr:uid="{A63FFB06-9725-43BE-B72B-78AADCFB0D8C}"/>
    <cellStyle name="Comma 10 10 2 3 2" xfId="790" xr:uid="{C2811501-1D59-42BF-AA20-6C3CE7342143}"/>
    <cellStyle name="Comma 10 10 2 3 2 2" xfId="791" xr:uid="{CA176F03-D4BA-48B1-A6AD-7C57366440C6}"/>
    <cellStyle name="Comma 10 10 2 3 2 2 2" xfId="4498" xr:uid="{CB05C040-D63D-4783-B5A3-6F6A77771EC8}"/>
    <cellStyle name="Comma 10 10 2 3 2 3" xfId="4499" xr:uid="{66E3FD7F-EC2E-4494-8C36-2F7E17880877}"/>
    <cellStyle name="Comma 10 10 2 3 3" xfId="792" xr:uid="{2C4FE21E-05D7-4F66-99EE-2D6F0D17CC90}"/>
    <cellStyle name="Comma 10 10 2 3 3 2" xfId="4500" xr:uid="{1E163B34-E70E-4CB8-986C-B7A812D40098}"/>
    <cellStyle name="Comma 10 10 2 3 4" xfId="3657" xr:uid="{9FDC4C63-016A-4494-B02D-CDFFF566942C}"/>
    <cellStyle name="Comma 10 10 2 4" xfId="793" xr:uid="{22176884-6A35-4D68-9C43-F161381D41A4}"/>
    <cellStyle name="Comma 10 10 2 4 2" xfId="794" xr:uid="{E2E3FD5E-36E5-49A2-8CC4-554640BEC095}"/>
    <cellStyle name="Comma 10 10 2 4 2 2" xfId="795" xr:uid="{A427E773-57DE-4B4B-AE49-49E0483BCB3D}"/>
    <cellStyle name="Comma 10 10 2 4 2 2 2" xfId="796" xr:uid="{BE75C5F2-777C-4C4E-A80C-E4C8D07A600A}"/>
    <cellStyle name="Comma 10 10 2 4 2 2 2 2" xfId="4501" xr:uid="{6C8600B2-ED39-4A0B-8F57-FFE952653251}"/>
    <cellStyle name="Comma 10 10 2 4 2 2 3" xfId="4502" xr:uid="{E43A1674-B463-4A03-8D0A-4C2658499F8C}"/>
    <cellStyle name="Comma 10 10 2 4 2 3" xfId="797" xr:uid="{4CAB07EC-A549-412B-B0B1-E0E9056383A4}"/>
    <cellStyle name="Comma 10 10 2 4 2 3 2" xfId="4503" xr:uid="{8329DE66-8F20-4474-BEBE-A989386CE9EF}"/>
    <cellStyle name="Comma 10 10 2 4 2 4" xfId="3658" xr:uid="{7C2D69B5-0BBD-4B4C-87C9-89655FF684A3}"/>
    <cellStyle name="Comma 10 10 2 4 3" xfId="798" xr:uid="{801F73B7-6367-4A1F-99AC-B371344E33FF}"/>
    <cellStyle name="Comma 10 10 2 4 3 2" xfId="799" xr:uid="{A1FF8EB9-358A-420F-AFC0-AA72F7D18B86}"/>
    <cellStyle name="Comma 10 10 2 4 3 2 2" xfId="4504" xr:uid="{CA1F8F0D-9750-4C73-BA7A-B7629AB326A2}"/>
    <cellStyle name="Comma 10 10 2 4 3 3" xfId="4505" xr:uid="{509F83FA-80A4-412F-A1CB-A8F7880E6B1B}"/>
    <cellStyle name="Comma 10 10 2 4 4" xfId="800" xr:uid="{26DD02EF-2AF5-4C71-9489-2072BE7554C1}"/>
    <cellStyle name="Comma 10 10 2 4 4 2" xfId="4506" xr:uid="{06521AF6-9419-44CD-81DF-1A7A31583E3B}"/>
    <cellStyle name="Comma 10 10 2 4 5" xfId="3659" xr:uid="{E92C0F0D-E05A-43BE-BE4F-EB6EC8E139D3}"/>
    <cellStyle name="Comma 10 10 2 5" xfId="801" xr:uid="{FEC30AEA-6340-403E-A7BA-069AFE7E50AD}"/>
    <cellStyle name="Comma 10 10 2 5 2" xfId="802" xr:uid="{6F07BCA4-4FF3-422E-928D-36675CC19E6B}"/>
    <cellStyle name="Comma 10 10 2 5 2 2" xfId="4507" xr:uid="{6C5CDD02-320C-4A8F-9E7C-293259EF9517}"/>
    <cellStyle name="Comma 10 10 2 5 3" xfId="4508" xr:uid="{9D875766-F4BB-4F2B-821D-98BB88AA8C45}"/>
    <cellStyle name="Comma 10 10 2 6" xfId="803" xr:uid="{9195E606-964E-4CC1-8F44-E4E9A224A666}"/>
    <cellStyle name="Comma 10 10 2 6 2" xfId="804" xr:uid="{D6DAC603-C043-4246-B1F8-EED265CCEF17}"/>
    <cellStyle name="Comma 10 10 2 6 2 2" xfId="3660" xr:uid="{790BA138-0AF2-48AA-8598-3D094F4CC4F0}"/>
    <cellStyle name="Comma 10 10 2 6 3" xfId="4509" xr:uid="{C4A894EF-0A37-4729-BB06-C51CB9ABFC23}"/>
    <cellStyle name="Comma 10 10 2 7" xfId="805" xr:uid="{178613C1-8605-483E-A553-27BF44926753}"/>
    <cellStyle name="Comma 10 10 2 7 2" xfId="4510" xr:uid="{CA7F53FB-9A93-4600-8D10-FE9E8D6055CB}"/>
    <cellStyle name="Comma 10 10 2 8" xfId="3661" xr:uid="{8E8FF4C0-42AD-4CBF-9F63-7616CFCE1AF5}"/>
    <cellStyle name="Comma 10 10 3" xfId="410" xr:uid="{865C6E0A-A5CE-41A5-BF96-7E175B45C475}"/>
    <cellStyle name="Comma 10 10 3 2" xfId="806" xr:uid="{6552623D-B51C-43D9-9BB6-7C06AF423839}"/>
    <cellStyle name="Comma 10 10 3 2 2" xfId="807" xr:uid="{2916EC5E-A600-4932-82E8-0D9CA443752D}"/>
    <cellStyle name="Comma 10 10 3 2 2 2" xfId="4511" xr:uid="{400ED665-EB00-4B6C-AD5E-44684ECB97FB}"/>
    <cellStyle name="Comma 10 10 3 2 3" xfId="4512" xr:uid="{5259DE99-9AA0-4A89-9BD7-1BE47286A9D0}"/>
    <cellStyle name="Comma 10 10 3 3" xfId="808" xr:uid="{BB15B085-8B61-4600-B28D-DC343B667FCB}"/>
    <cellStyle name="Comma 10 10 3 3 2" xfId="4513" xr:uid="{068D6BD7-B1A4-441A-8573-D6DC2250F547}"/>
    <cellStyle name="Comma 10 10 3 4" xfId="3662" xr:uid="{5F5BD8AC-A71F-4D8A-8057-9F3EC6D420BA}"/>
    <cellStyle name="Comma 10 10 4" xfId="809" xr:uid="{65610DAC-1CD1-4EBB-94B6-5214CE15E6FA}"/>
    <cellStyle name="Comma 10 10 4 2" xfId="810" xr:uid="{9378D61F-7487-4FCE-AAE6-D838A583519D}"/>
    <cellStyle name="Comma 10 10 4 2 2" xfId="4514" xr:uid="{1335B8E1-A5FB-45AC-8F7B-19F916267DC8}"/>
    <cellStyle name="Comma 10 10 4 3" xfId="4515" xr:uid="{784E45ED-0A24-4088-A963-4D8B62D6B879}"/>
    <cellStyle name="Comma 10 10 5" xfId="811" xr:uid="{883C0C11-C49D-474B-9235-E0C66CEB17CA}"/>
    <cellStyle name="Comma 10 10 5 2" xfId="4516" xr:uid="{3D1306F4-4E82-421B-A123-38859958F24C}"/>
    <cellStyle name="Comma 10 10 6" xfId="3663" xr:uid="{79D78968-8AE2-4C62-BFFF-09D4D1FF651A}"/>
    <cellStyle name="Comma 10 11" xfId="45" xr:uid="{27EC7430-959E-481E-847C-E59AD6334E93}"/>
    <cellStyle name="Comma 10 11 2" xfId="412" xr:uid="{FBA7F868-2167-4076-A777-BB61511792DB}"/>
    <cellStyle name="Comma 10 11 2 10" xfId="41" xr:uid="{29B8D588-A852-489F-B88B-BE48DDFA3516}"/>
    <cellStyle name="Comma 10 11 2 2" xfId="812" xr:uid="{3F6FB5F2-F8B6-454C-8C1A-4CD10FBDEF16}"/>
    <cellStyle name="Comma 10 11 2 2 2" xfId="766" xr:uid="{02E5B514-AE40-4764-BDE6-F414E87B51FF}"/>
    <cellStyle name="Comma 10 11 2 2 2 2" xfId="3664" xr:uid="{E16E6A3A-86A8-4C96-97D5-5BBAD62CAEA0}"/>
    <cellStyle name="Comma 10 11 2 2 2 2 2" xfId="4517" xr:uid="{B221EAE5-E714-4CB9-8DC6-C4F4777EC509}"/>
    <cellStyle name="Comma 10 11 2 2 2 3" xfId="3665" xr:uid="{D26B0833-D188-41BF-9529-0B583EE14CD4}"/>
    <cellStyle name="Comma 10 11 2 2 2 3 2" xfId="4518" xr:uid="{C49865C0-6841-4658-BC4C-2B241A15767D}"/>
    <cellStyle name="Comma 10 11 2 2 2 4" xfId="4519" xr:uid="{637F4C6C-6039-4AD0-954B-EC4C8544AB07}"/>
    <cellStyle name="Comma 10 11 2 2 2 4 2" xfId="7322" xr:uid="{D7D7C8C7-86FB-4F4B-AB82-E7A65635E2D4}"/>
    <cellStyle name="Comma 10 11 2 2 2 4 2 2" xfId="7380" xr:uid="{C4D9A154-BAF2-4E62-A048-FE8754C1D9DF}"/>
    <cellStyle name="Comma 10 11 2 2 2 4 2 3" xfId="7436" xr:uid="{EF8E1E28-A597-4A62-AC37-D97FE5E125E7}"/>
    <cellStyle name="Comma 10 11 2 2 2 5" xfId="7415" xr:uid="{8B0FD161-22E2-49E7-83D4-E3C852892D2F}"/>
    <cellStyle name="Comma 10 11 2 2 2 6" xfId="7522" xr:uid="{E84A8642-2A9E-433A-9D92-C284C011E191}"/>
    <cellStyle name="Comma 10 11 2 2 3" xfId="4520" xr:uid="{EADD0187-F713-4E4B-A75C-D7747DA1BE47}"/>
    <cellStyle name="Comma 10 11 2 3" xfId="813" xr:uid="{B4F23C19-481A-47C9-9A95-94B7A8593706}"/>
    <cellStyle name="Comma 10 11 2 3 10" xfId="7508" xr:uid="{CDE25A91-F531-4EAF-811E-31011EED018D}"/>
    <cellStyle name="Comma 10 11 2 3 10 2" xfId="7527" xr:uid="{563945FD-9995-4884-9AB6-54121657D60A}"/>
    <cellStyle name="Comma 10 11 2 3 2" xfId="776" xr:uid="{AA9B4E03-BBA3-44ED-A74A-EEE48F3D725A}"/>
    <cellStyle name="Comma 10 11 2 3 2 2" xfId="4521" xr:uid="{EE31F3BE-F58F-4925-B652-ABEE99BB2F9E}"/>
    <cellStyle name="Comma 10 11 2 3 2 2 2" xfId="7330" xr:uid="{27875D26-4A01-493C-A725-3F17B163B5E1}"/>
    <cellStyle name="Comma 10 11 2 3 2 2 2 2" xfId="7390" xr:uid="{CD7BE904-9B0E-4806-B079-8383203AA4A8}"/>
    <cellStyle name="Comma 10 11 2 3 2 2 2 3" xfId="7444" xr:uid="{4BBC80A9-7EB2-46D5-A58A-295716EC4B22}"/>
    <cellStyle name="Comma 10 11 2 3 3" xfId="814" xr:uid="{E3A33F82-7AD1-4894-9934-E1E7827B90A6}"/>
    <cellStyle name="Comma 10 11 2 3 3 2" xfId="4522" xr:uid="{4D832D70-1AFA-4148-B7EA-FB3094209A05}"/>
    <cellStyle name="Comma 10 11 2 3 3 4" xfId="7328" xr:uid="{2C773A2A-4DB2-4978-A8A9-6865DA5DA781}"/>
    <cellStyle name="Comma 10 11 2 3 3 4 2" xfId="7442" xr:uid="{8FCD6514-CAF8-4814-811B-C49BBA7513AA}"/>
    <cellStyle name="Comma 10 11 2 3 4" xfId="3666" xr:uid="{F45CFF18-166C-4B81-ADF0-7694E03C58F8}"/>
    <cellStyle name="Comma 10 11 2 3 4 2" xfId="3667" xr:uid="{924C454C-D59D-4DA6-BB23-6F097F61C3A5}"/>
    <cellStyle name="Comma 10 11 2 3 4 2 2" xfId="4523" xr:uid="{5BA9EEBA-B4F4-45B0-A690-9A2528A6D871}"/>
    <cellStyle name="Comma 10 11 2 3 4 3" xfId="4524" xr:uid="{BA224ADB-89D4-4353-9935-539BC1B5BF0D}"/>
    <cellStyle name="Comma 10 11 2 3 4 5" xfId="7388" xr:uid="{DA4A2FA9-A749-4703-9DF9-EF087F7B04DA}"/>
    <cellStyle name="Comma 10 11 2 3 5" xfId="3668" xr:uid="{02EC766E-F393-44B6-9605-3D11BE9251CC}"/>
    <cellStyle name="Comma 10 11 2 3 5 2" xfId="4525" xr:uid="{0F9BBBFC-D77D-487A-B701-0C3416750098}"/>
    <cellStyle name="Comma 10 11 2 3 6" xfId="4526" xr:uid="{E293AB20-0D4E-487D-841D-9700DFAFEC37}"/>
    <cellStyle name="Comma 10 11 2 3 6 2" xfId="4527" xr:uid="{CFFAD87A-0B58-47FA-9902-5BFD0D64A4FC}"/>
    <cellStyle name="Comma 10 11 2 3 7" xfId="4528" xr:uid="{ED400BC1-361C-49E4-8F26-46F70FFE5206}"/>
    <cellStyle name="Comma 10 11 2 4" xfId="815" xr:uid="{1544CAA0-4014-4703-8104-77C2185CB6B2}"/>
    <cellStyle name="Comma 10 11 2 4 2" xfId="816" xr:uid="{27E69BCB-AC45-4AA8-8A0B-429926488E06}"/>
    <cellStyle name="Comma 10 11 2 4 2 2" xfId="4529" xr:uid="{DA04CB5B-0554-48C9-9FB3-0C882B9AF1DB}"/>
    <cellStyle name="Comma 10 11 2 4 3" xfId="4530" xr:uid="{525D0876-E5AD-4A1F-A1A7-5501D484DAD2}"/>
    <cellStyle name="Comma 10 11 2 5" xfId="817" xr:uid="{41AA791F-B909-45D8-9F5E-30E5FAD100B2}"/>
    <cellStyle name="Comma 10 11 2 5 2" xfId="4531" xr:uid="{D322C01E-FFF2-4925-8235-5D6659C15C8E}"/>
    <cellStyle name="Comma 10 11 2 6" xfId="818" xr:uid="{AD9EFE5B-4D43-40AC-A29A-980430B547FD}"/>
    <cellStyle name="Comma 10 11 2 6 2" xfId="819" xr:uid="{8D0AF7E0-EDCC-4CA2-9AF4-C3CF02EFFCDF}"/>
    <cellStyle name="Comma 10 11 2 6 2 2" xfId="4532" xr:uid="{1EE6F4D1-7D60-44D7-A415-4EB6AF700C3D}"/>
    <cellStyle name="Comma 10 11 2 6 3" xfId="4533" xr:uid="{A1B65A8D-3C7B-4F2A-8AD7-8782BE8E5155}"/>
    <cellStyle name="Comma 10 11 2 7" xfId="4534" xr:uid="{9B52771A-4EC2-41D7-BAF3-DEDA49988B2A}"/>
    <cellStyle name="Comma 10 11 2 8" xfId="7425" xr:uid="{29712A9D-8AB7-4039-8807-264BE42390BF}"/>
    <cellStyle name="Comma 10 11 2 9" xfId="7495" xr:uid="{559D76F7-A0DA-4681-9925-FF57B147DEE3}"/>
    <cellStyle name="Comma 10 11 3" xfId="820" xr:uid="{7A602050-B726-4A37-A448-B2961A9E2769}"/>
    <cellStyle name="Comma 10 11 3 2" xfId="821" xr:uid="{7593C75A-1B4A-4B3B-9094-9677719CB823}"/>
    <cellStyle name="Comma 10 11 3 2 2" xfId="822" xr:uid="{FE15EB2F-5879-42B7-A509-B8D1C57C069E}"/>
    <cellStyle name="Comma 10 11 3 2 2 2" xfId="823" xr:uid="{CF1575E8-12D5-4F17-BB04-0DFC5BDDACAD}"/>
    <cellStyle name="Comma 10 11 3 2 2 2 2" xfId="4535" xr:uid="{B290F827-E613-4214-B788-0C06FA519E3C}"/>
    <cellStyle name="Comma 10 11 3 2 2 3" xfId="4536" xr:uid="{901AAB5E-1DF4-4D94-BB23-E608E247F1C1}"/>
    <cellStyle name="Comma 10 11 3 2 3" xfId="824" xr:uid="{DB82EAE8-3D87-4F4F-8021-F17CE879A63B}"/>
    <cellStyle name="Comma 10 11 3 2 3 2" xfId="4537" xr:uid="{4F385B48-9588-4378-B6C7-EFCAE639ACE1}"/>
    <cellStyle name="Comma 10 11 3 2 4" xfId="3669" xr:uid="{13057DB5-D604-450C-AC92-CB441DDE7770}"/>
    <cellStyle name="Comma 10 11 3 3" xfId="825" xr:uid="{60F34C34-C910-41A7-9B24-9402C303D0D7}"/>
    <cellStyle name="Comma 10 11 3 3 2" xfId="826" xr:uid="{54C37FF2-6955-45DD-AD6A-49FF59C7FC7F}"/>
    <cellStyle name="Comma 10 11 3 3 2 2" xfId="827" xr:uid="{54617E97-E6C2-48FE-8EF9-61CD4B97FE90}"/>
    <cellStyle name="Comma 10 11 3 3 2 2 2" xfId="4538" xr:uid="{26A282F3-5BD4-4387-9720-FF6471D15C9F}"/>
    <cellStyle name="Comma 10 11 3 3 2 3" xfId="3670" xr:uid="{43AED345-98B5-41FF-A28E-4EEF9C9EA78E}"/>
    <cellStyle name="Comma 10 11 3 3 3" xfId="828" xr:uid="{B0BE55BE-3877-4852-90D4-8007BFF2A55E}"/>
    <cellStyle name="Comma 10 11 3 3 3 2" xfId="829" xr:uid="{2E31B2E5-F20A-4C90-BAFE-4AA264907248}"/>
    <cellStyle name="Comma 10 11 3 3 3 2 2" xfId="4539" xr:uid="{D8C24DCC-2A0E-4F6F-895C-E19273E467EB}"/>
    <cellStyle name="Comma 10 11 3 3 3 3" xfId="4540" xr:uid="{FBDB9872-C3EA-44BE-8527-809E64B96A5A}"/>
    <cellStyle name="Comma 10 11 3 3 4" xfId="830" xr:uid="{14DE889E-A98F-4A00-8393-2DCF11E49A9F}"/>
    <cellStyle name="Comma 10 11 3 3 4 2" xfId="4541" xr:uid="{C689FDBE-DFC6-4673-AF8E-3794E6544277}"/>
    <cellStyle name="Comma 10 11 3 3 5" xfId="3671" xr:uid="{A3B286D4-6464-4964-953B-E97E65C0F2B1}"/>
    <cellStyle name="Comma 10 11 3 4" xfId="831" xr:uid="{698935BD-7B5D-4EC8-9667-E7F45EECC968}"/>
    <cellStyle name="Comma 10 11 3 4 2" xfId="832" xr:uid="{B4B97203-89F4-401C-A161-EF765C5B9257}"/>
    <cellStyle name="Comma 10 11 3 4 2 2" xfId="833" xr:uid="{632355D5-35FB-4B07-999B-8481339F7820}"/>
    <cellStyle name="Comma 10 11 3 4 2 2 2" xfId="4542" xr:uid="{EE9C3CB5-32E2-4176-A4E1-3C69CA93F7B8}"/>
    <cellStyle name="Comma 10 11 3 4 2 3" xfId="4543" xr:uid="{BD259613-EEA4-4D7E-AB0F-482B4F934F56}"/>
    <cellStyle name="Comma 10 11 3 4 3" xfId="834" xr:uid="{BDBE2B48-2C6C-4E0F-9EE9-43F4786DDF23}"/>
    <cellStyle name="Comma 10 11 3 4 3 2" xfId="4544" xr:uid="{3F171A87-688A-4693-8BE7-E2C33359FED9}"/>
    <cellStyle name="Comma 10 11 3 4 4" xfId="3672" xr:uid="{B603ECF0-3A68-4DF9-9BC8-0102238C948D}"/>
    <cellStyle name="Comma 10 11 3 5" xfId="835" xr:uid="{FCBFD6B5-CE70-464B-926B-9DAC14093F72}"/>
    <cellStyle name="Comma 10 11 3 5 2" xfId="836" xr:uid="{3E140DBC-6EB9-44F7-B59D-D91E3152063B}"/>
    <cellStyle name="Comma 10 11 3 5 2 2" xfId="4545" xr:uid="{4642F616-B157-4244-8063-3387F9B835B7}"/>
    <cellStyle name="Comma 10 11 3 5 3" xfId="4546" xr:uid="{909D6AB6-34F5-4301-9D0A-766D31C43C7C}"/>
    <cellStyle name="Comma 10 11 3 6" xfId="837" xr:uid="{18C2584B-44FB-4C38-A832-34923BA6C91F}"/>
    <cellStyle name="Comma 10 11 3 6 2" xfId="838" xr:uid="{76042A71-385F-4C49-A63B-47DFC195D23D}"/>
    <cellStyle name="Comma 10 11 3 6 2 2" xfId="4547" xr:uid="{37EE09D4-5C42-442F-949A-B246057B133F}"/>
    <cellStyle name="Comma 10 11 3 6 3" xfId="4548" xr:uid="{545F1161-865A-435F-8F35-A6071DFACB31}"/>
    <cellStyle name="Comma 10 11 3 7" xfId="839" xr:uid="{B0F2CA7E-545F-47F1-947E-CEDF311660DC}"/>
    <cellStyle name="Comma 10 11 3 7 2" xfId="840" xr:uid="{EC44088D-671D-4A17-952C-CCE45E2C45BB}"/>
    <cellStyle name="Comma 10 11 3 7 2 2" xfId="4477" xr:uid="{EC595908-894B-41A0-9E09-43AFD1904CED}"/>
    <cellStyle name="Comma 10 11 3 7 2 2 2" xfId="7337" xr:uid="{8C1A4750-40FA-46DC-A499-1781C6C3F679}"/>
    <cellStyle name="Comma 10 11 3 7 3" xfId="4549" xr:uid="{7E0A7E54-3C36-459C-8843-590B5CB798A5}"/>
    <cellStyle name="Comma 10 11 3 8" xfId="841" xr:uid="{3663750E-C2C8-4046-9CB5-53D09630153A}"/>
    <cellStyle name="Comma 10 11 3 8 2" xfId="4550" xr:uid="{F8387333-4A2E-4CD3-A556-63D30A23FA46}"/>
    <cellStyle name="Comma 10 11 3 9" xfId="3673" xr:uid="{B6A2A4F8-ED1C-4ADF-B78B-675E7C84F05E}"/>
    <cellStyle name="Comma 10 11 4" xfId="842" xr:uid="{7C09D82E-C1AA-4859-80AA-F6C38B1DF613}"/>
    <cellStyle name="Comma 10 11 4 2" xfId="843" xr:uid="{06F72CD3-2B93-403E-AB1C-3F52234655BC}"/>
    <cellStyle name="Comma 10 11 4 2 2" xfId="844" xr:uid="{A4355C34-B339-4C48-9C12-38FFCBACF2DD}"/>
    <cellStyle name="Comma 10 11 4 2 2 2" xfId="4551" xr:uid="{88D74674-48E7-44DB-806E-31CAA027098A}"/>
    <cellStyle name="Comma 10 11 4 2 3" xfId="4552" xr:uid="{A1F8EEE4-8932-467A-9478-79C02A9629E1}"/>
    <cellStyle name="Comma 10 11 4 3" xfId="845" xr:uid="{65661142-86D6-4E57-86D2-6183895BED15}"/>
    <cellStyle name="Comma 10 11 4 3 2" xfId="846" xr:uid="{8809AAA4-8F13-4301-BA74-E972F7A88D23}"/>
    <cellStyle name="Comma 10 11 4 3 2 2" xfId="4553" xr:uid="{442160B5-072C-4000-817F-89D3FC4767A0}"/>
    <cellStyle name="Comma 10 11 4 3 3" xfId="4554" xr:uid="{B633AEC0-ECB3-4D6B-BCF6-E9CBE9F3C706}"/>
    <cellStyle name="Comma 10 11 4 4" xfId="847" xr:uid="{5089BD43-1638-4E07-8616-E01964B7DF22}"/>
    <cellStyle name="Comma 10 11 4 4 2" xfId="848" xr:uid="{F6ED437D-B695-4D0D-97C0-7B9C6C9D291B}"/>
    <cellStyle name="Comma 10 11 4 4 2 2" xfId="4555" xr:uid="{84B1A051-9BEA-42F9-BF52-192D8AADBE6A}"/>
    <cellStyle name="Comma 10 11 4 4 3" xfId="4556" xr:uid="{F3B64CDF-15B1-4194-A8F6-BAC20C0B0029}"/>
    <cellStyle name="Comma 10 11 4 5" xfId="849" xr:uid="{824AA888-F4F7-42D3-80F7-CB6272A055B5}"/>
    <cellStyle name="Comma 10 11 4 5 2" xfId="4557" xr:uid="{C5DF6F6E-3293-453E-AD3D-7A702898C623}"/>
    <cellStyle name="Comma 10 11 4 6" xfId="850" xr:uid="{EAF0301E-2F95-4652-B44C-77CE901FEB73}"/>
    <cellStyle name="Comma 10 11 4 6 2" xfId="851" xr:uid="{0D255FC4-1C8F-4CEC-BBD6-C41252CE23BD}"/>
    <cellStyle name="Comma 10 11 4 6 2 2" xfId="4558" xr:uid="{4FE1081D-49EA-4B7A-9C76-90F81B254235}"/>
    <cellStyle name="Comma 10 11 4 6 3" xfId="4559" xr:uid="{A22719EE-251E-4A20-87D7-81C12C6AAC14}"/>
    <cellStyle name="Comma 10 11 4 6 4" xfId="7514" xr:uid="{4D5B7888-987A-4C87-B273-9178475898A5}"/>
    <cellStyle name="Comma 10 11 4 7" xfId="4560" xr:uid="{C103CF19-977E-447E-85AD-4B630A78E171}"/>
    <cellStyle name="Comma 10 11 4 7 2" xfId="4561" xr:uid="{0450E418-E437-4305-BAA2-23ECABF90DCF}"/>
    <cellStyle name="Comma 10 11 4 8" xfId="4562" xr:uid="{27FB25C3-2D4D-4334-8F3A-F489AFCDCBDF}"/>
    <cellStyle name="Comma 10 11 5" xfId="852" xr:uid="{43AFD8BC-5C00-4CB3-9C22-C126C17AEB5A}"/>
    <cellStyle name="Comma 10 11 5 2" xfId="853" xr:uid="{FC2771CB-3B20-49E2-809F-7ED478CDFABD}"/>
    <cellStyle name="Comma 10 11 5 2 2" xfId="854" xr:uid="{38769657-F519-4BDF-A7A7-7AD3F83565FE}"/>
    <cellStyle name="Comma 10 11 5 2 2 2" xfId="4563" xr:uid="{A7B43271-585F-49BD-BABF-B6932ED0EC22}"/>
    <cellStyle name="Comma 10 11 5 2 3" xfId="4564" xr:uid="{89CD7563-BCAF-40DB-8A7C-951810F88E08}"/>
    <cellStyle name="Comma 10 11 5 3" xfId="855" xr:uid="{F099979A-3996-4418-904A-F567614B7C16}"/>
    <cellStyle name="Comma 10 11 5 3 2" xfId="4565" xr:uid="{F5E9EB75-19ED-4359-93EE-DB9082828847}"/>
    <cellStyle name="Comma 10 11 5 4" xfId="3674" xr:uid="{41649E8E-D981-49C0-8584-BD550CC5C976}"/>
    <cellStyle name="Comma 10 11 6" xfId="856" xr:uid="{539C70AB-C552-4E28-AEB1-D34273C38405}"/>
    <cellStyle name="Comma 10 11 6 2" xfId="857" xr:uid="{5733B5A4-CD6B-4D03-B569-349FC980574C}"/>
    <cellStyle name="Comma 10 11 6 2 2" xfId="4566" xr:uid="{346624C1-6C87-4112-8805-3F6E144625DC}"/>
    <cellStyle name="Comma 10 11 6 3" xfId="4567" xr:uid="{3C90D32C-A0DC-471B-8D11-FC67F37F0093}"/>
    <cellStyle name="Comma 10 11 7" xfId="858" xr:uid="{425D3928-94F9-460A-9E1A-FB881A64BC63}"/>
    <cellStyle name="Comma 10 11 7 2" xfId="4568" xr:uid="{DDC526F1-4663-4229-8789-D692C4714AAF}"/>
    <cellStyle name="Comma 10 11 8" xfId="3675" xr:uid="{CDF76575-B9F2-48F1-95B2-D12C10B267D2}"/>
    <cellStyle name="Comma 10 12" xfId="46" xr:uid="{62543483-202B-4EE5-9EFE-B74DACA7CF23}"/>
    <cellStyle name="Comma 10 12 2" xfId="413" xr:uid="{E27BB453-9DDD-4C2F-A6F1-E7A89F579093}"/>
    <cellStyle name="Comma 10 12 2 2" xfId="859" xr:uid="{878FA237-95C4-4AD5-B8F1-39863D42909A}"/>
    <cellStyle name="Comma 10 12 2 2 2" xfId="860" xr:uid="{1FE6AA2B-BCBD-4CCF-9F66-3B309156DA87}"/>
    <cellStyle name="Comma 10 12 2 2 2 2" xfId="4569" xr:uid="{49AABABB-E595-44AA-B0B9-784CBB6543B2}"/>
    <cellStyle name="Comma 10 12 2 2 3" xfId="4570" xr:uid="{E054EE0A-146A-4186-BC40-1F084015F515}"/>
    <cellStyle name="Comma 10 12 2 3" xfId="861" xr:uid="{D4CA7A19-09AE-4D30-978B-876747B9F267}"/>
    <cellStyle name="Comma 10 12 2 3 2" xfId="4571" xr:uid="{78819C81-B52B-4AD5-91D3-FEFD149CBA7B}"/>
    <cellStyle name="Comma 10 12 2 4" xfId="3676" xr:uid="{E4505403-4667-422C-A490-B3D46FA057B3}"/>
    <cellStyle name="Comma 10 12 3" xfId="862" xr:uid="{89B3ADC2-7145-490A-A59E-380CFDC9DF0C}"/>
    <cellStyle name="Comma 10 12 3 2" xfId="863" xr:uid="{8D1ED48C-2093-4D83-82C5-F8523B6F944B}"/>
    <cellStyle name="Comma 10 12 3 2 2" xfId="864" xr:uid="{DA092998-484D-44DE-8242-3E72D6B2E54C}"/>
    <cellStyle name="Comma 10 12 3 2 2 2" xfId="4572" xr:uid="{8BDF2A9E-BBC7-4B9D-AC50-E63BFF57F0F0}"/>
    <cellStyle name="Comma 10 12 3 2 3" xfId="4573" xr:uid="{0D3A5560-3638-48C7-A830-05D571B47BEC}"/>
    <cellStyle name="Comma 10 12 3 3" xfId="865" xr:uid="{0A6CC916-0789-438C-89DB-3C6876EC376F}"/>
    <cellStyle name="Comma 10 12 3 3 2" xfId="4574" xr:uid="{F0582BA7-2EFC-4F91-AE92-14E6C89B9DE7}"/>
    <cellStyle name="Comma 10 12 3 4" xfId="3677" xr:uid="{0570AA12-B1C4-4C73-833C-FB5BA48FF5F5}"/>
    <cellStyle name="Comma 10 12 4" xfId="866" xr:uid="{F2CF98F0-868A-47DE-BE37-3D909D908AB5}"/>
    <cellStyle name="Comma 10 12 4 2" xfId="867" xr:uid="{34660B3E-E860-418F-B267-3BA56CB0003B}"/>
    <cellStyle name="Comma 10 12 4 2 2" xfId="868" xr:uid="{AE356A9B-60B1-4882-A44D-A527846B647A}"/>
    <cellStyle name="Comma 10 12 4 2 2 2" xfId="4575" xr:uid="{B48A7211-7CF6-477A-8435-7A0E83A6AD92}"/>
    <cellStyle name="Comma 10 12 4 2 3" xfId="4576" xr:uid="{A35D5B06-7A7D-4906-A942-AC56B8FB589C}"/>
    <cellStyle name="Comma 10 12 4 3" xfId="869" xr:uid="{0C4638A6-E8D2-4F71-ACFF-DCBC943F4D00}"/>
    <cellStyle name="Comma 10 12 4 3 2" xfId="870" xr:uid="{A46BBE70-7DF3-49B5-8A9A-259F779AF69D}"/>
    <cellStyle name="Comma 10 12 4 3 2 2" xfId="4577" xr:uid="{D63B3089-03E4-4CBB-AD9E-F2E9D3914A5F}"/>
    <cellStyle name="Comma 10 12 4 3 3" xfId="4578" xr:uid="{C9C755D2-FDC8-45F5-B298-1B869A6E303D}"/>
    <cellStyle name="Comma 10 12 4 4" xfId="871" xr:uid="{77EF276B-7271-4CBB-9CF1-113D25373F91}"/>
    <cellStyle name="Comma 10 12 4 4 2" xfId="4579" xr:uid="{C31735D8-4CD7-4B21-BD78-C56E37691ACA}"/>
    <cellStyle name="Comma 10 12 4 5" xfId="4580" xr:uid="{D9BEC0FC-AC8E-4FC2-90C6-FCEF4AAD7442}"/>
    <cellStyle name="Comma 10 12 5" xfId="872" xr:uid="{E1290074-9288-48E7-B218-0A99D1C57B35}"/>
    <cellStyle name="Comma 10 12 5 2" xfId="873" xr:uid="{43FF9A5D-8A38-4B9F-B4E3-80D0BF747FF7}"/>
    <cellStyle name="Comma 10 12 5 2 2" xfId="4581" xr:uid="{F1023BC7-9713-41FB-BC06-F8915B9982D8}"/>
    <cellStyle name="Comma 10 12 5 3" xfId="4582" xr:uid="{9640EBBA-4356-41E1-9340-5F937181A8BA}"/>
    <cellStyle name="Comma 10 12 6" xfId="874" xr:uid="{5742D3E1-EBB3-4D1B-8FA0-666B3FB7F825}"/>
    <cellStyle name="Comma 10 12 6 2" xfId="4583" xr:uid="{B5D74CCA-1210-4125-A9CF-D43821545705}"/>
    <cellStyle name="Comma 10 12 7" xfId="3678" xr:uid="{5D502EF1-FCA0-450A-9250-573A99A2B4D5}"/>
    <cellStyle name="Comma 10 13" xfId="47" xr:uid="{9591E64C-C48A-470E-B99A-7792E89F6ACE}"/>
    <cellStyle name="Comma 10 13 2" xfId="414" xr:uid="{75550013-C5E0-4FDC-90B9-5279B9B92329}"/>
    <cellStyle name="Comma 10 13 2 2" xfId="875" xr:uid="{072E8B48-36A4-44CF-88EA-B49C0D51FF50}"/>
    <cellStyle name="Comma 10 13 2 2 2" xfId="876" xr:uid="{2C4F7609-843E-41BC-9C3D-6013E37B2523}"/>
    <cellStyle name="Comma 10 13 2 2 2 2" xfId="4584" xr:uid="{81E0BDAA-5709-4A9A-92B8-EF904FB35BDE}"/>
    <cellStyle name="Comma 10 13 2 2 3" xfId="4585" xr:uid="{A924B5F0-1813-460C-83B5-E7258D325EE3}"/>
    <cellStyle name="Comma 10 13 2 3" xfId="877" xr:uid="{C7B4F7F2-F14D-4A28-982B-0C439FEF203C}"/>
    <cellStyle name="Comma 10 13 2 3 2" xfId="4586" xr:uid="{A5325BDF-4CE3-4BA9-8C35-1F7116ABC30C}"/>
    <cellStyle name="Comma 10 13 2 4" xfId="3679" xr:uid="{E2678DA1-C15F-456E-B0A6-166A975706E1}"/>
    <cellStyle name="Comma 10 13 3" xfId="878" xr:uid="{C9966A8D-1C2C-4B92-8908-58647C9E5E48}"/>
    <cellStyle name="Comma 10 13 3 2" xfId="879" xr:uid="{01364E2D-E616-4C7E-A249-9B228350667B}"/>
    <cellStyle name="Comma 10 13 3 2 2" xfId="4587" xr:uid="{E563D0D1-B687-45A6-8055-3BDFB0B7732F}"/>
    <cellStyle name="Comma 10 13 3 3" xfId="4588" xr:uid="{03812600-B46E-4A82-877A-E359312E34FA}"/>
    <cellStyle name="Comma 10 13 4" xfId="880" xr:uid="{89681AD2-7D2A-48D0-BD5D-86775C37CEB1}"/>
    <cellStyle name="Comma 10 13 4 2" xfId="4589" xr:uid="{A23500AB-E3F0-4BED-9256-9FF68D5B97E0}"/>
    <cellStyle name="Comma 10 13 5" xfId="3680" xr:uid="{894F6065-6703-4802-94FF-E430830AFE12}"/>
    <cellStyle name="Comma 10 14" xfId="409" xr:uid="{C6887920-3E0E-4D7B-B90A-92B5A16B95F9}"/>
    <cellStyle name="Comma 10 14 2" xfId="881" xr:uid="{DF808394-F2A1-4B7E-82E6-942C1188AF59}"/>
    <cellStyle name="Comma 10 14 2 2" xfId="882" xr:uid="{B69E36C8-700C-4C0D-87C9-5879D54AFF7B}"/>
    <cellStyle name="Comma 10 14 2 2 2" xfId="4590" xr:uid="{863D9DD7-AE89-4D90-9BE9-C8A69213815B}"/>
    <cellStyle name="Comma 10 14 2 3" xfId="4591" xr:uid="{D6E31B7F-D33A-48A1-A48D-9DB49B60BACE}"/>
    <cellStyle name="Comma 10 14 3" xfId="883" xr:uid="{C6A85C1F-B4BB-41A3-9A76-AF555FA01C6B}"/>
    <cellStyle name="Comma 10 14 3 2" xfId="4592" xr:uid="{230E5AE2-AC5F-412B-A78C-F44856B6D225}"/>
    <cellStyle name="Comma 10 14 4" xfId="3681" xr:uid="{CD012155-417B-408B-A5BC-87B1A2D30C6F}"/>
    <cellStyle name="Comma 10 15" xfId="884" xr:uid="{3524F043-9B4F-42CC-8197-0596A28B128D}"/>
    <cellStyle name="Comma 10 15 2" xfId="885" xr:uid="{7F56436E-E73D-496F-924A-81CC09F47D3E}"/>
    <cellStyle name="Comma 10 15 2 2" xfId="886" xr:uid="{8183CA52-3A9F-43E3-9A1E-AC7CEF11221F}"/>
    <cellStyle name="Comma 10 15 2 2 2" xfId="4593" xr:uid="{75232566-5B9F-436B-B157-E4B649BD4725}"/>
    <cellStyle name="Comma 10 15 2 3" xfId="4594" xr:uid="{D98BE902-2C92-4090-B2F3-76EF58D3B9E6}"/>
    <cellStyle name="Comma 10 15 3" xfId="887" xr:uid="{222EDA7D-A8D5-4443-BCFC-AD4985D428E6}"/>
    <cellStyle name="Comma 10 15 3 2" xfId="888" xr:uid="{B16DE329-C5BB-420C-9224-0BCC3A586C07}"/>
    <cellStyle name="Comma 10 15 3 2 2" xfId="4595" xr:uid="{75377282-9885-4194-B484-9C72A4054482}"/>
    <cellStyle name="Comma 10 15 3 3" xfId="4596" xr:uid="{7BC76298-7545-45C3-9DAE-9367ACDE2CF2}"/>
    <cellStyle name="Comma 10 15 4" xfId="889" xr:uid="{7A1CDF0D-F187-4953-8F27-FEAF92A9D3CF}"/>
    <cellStyle name="Comma 10 15 4 2" xfId="4597" xr:uid="{5A387A9A-202F-4386-898A-DF8DAE9544E3}"/>
    <cellStyle name="Comma 10 15 5" xfId="3682" xr:uid="{DC65909E-9754-418C-958B-57671BAE6EA1}"/>
    <cellStyle name="Comma 10 16" xfId="890" xr:uid="{6CCB8F50-F010-4F95-AF3E-1BCAFAAA5C5F}"/>
    <cellStyle name="Comma 10 16 2" xfId="891" xr:uid="{B32A1B5B-6FA7-42F9-AAAE-C5B51E139BF7}"/>
    <cellStyle name="Comma 10 16 2 2" xfId="4598" xr:uid="{712D0332-05FD-44A6-A555-7C74D669460D}"/>
    <cellStyle name="Comma 10 16 3" xfId="4599" xr:uid="{59CEA495-9D4F-41D6-A97E-0E07942BD4CB}"/>
    <cellStyle name="Comma 10 17" xfId="892" xr:uid="{6C8CAFF9-E2D3-4B9F-8E47-875AD1A26F1F}"/>
    <cellStyle name="Comma 10 17 2" xfId="893" xr:uid="{79EA4D37-6639-412E-8897-C0596C4F682B}"/>
    <cellStyle name="Comma 10 17 2 2" xfId="4600" xr:uid="{81E12887-A7FF-4506-8ABA-CEB11ED34721}"/>
    <cellStyle name="Comma 10 17 3" xfId="4601" xr:uid="{8667A4C6-93BB-4EAF-8C57-45226AE30612}"/>
    <cellStyle name="Comma 10 18" xfId="894" xr:uid="{3102C45A-6088-4521-9F2B-80B075C35EDF}"/>
    <cellStyle name="Comma 10 18 2" xfId="4602" xr:uid="{FDC715A0-2E11-41C2-A578-3916BD54127C}"/>
    <cellStyle name="Comma 10 19" xfId="3683" xr:uid="{AB9732F2-1EE4-4803-B903-168963DEE260}"/>
    <cellStyle name="Comma 10 19 2" xfId="7461" xr:uid="{ACCC5FB9-38B9-4ABB-A3AD-D086208E9893}"/>
    <cellStyle name="Comma 10 2" xfId="26" xr:uid="{00000000-0005-0000-0000-000003000000}"/>
    <cellStyle name="Comma 10 2 10" xfId="49" xr:uid="{F611856F-01DB-4F05-99B8-91BFFAFE7985}"/>
    <cellStyle name="Comma 10 2 10 2" xfId="416" xr:uid="{53295EF9-3B25-4099-A791-E6EA04107105}"/>
    <cellStyle name="Comma 10 2 10 2 2" xfId="895" xr:uid="{AD7822BD-23BD-4E96-86C3-0CB4A3A1D788}"/>
    <cellStyle name="Comma 10 2 10 2 2 2" xfId="896" xr:uid="{BBA9D532-7431-4A3B-9B87-0B5CDD4E0AD1}"/>
    <cellStyle name="Comma 10 2 10 2 2 2 2" xfId="4603" xr:uid="{B6B2270C-54FA-4716-87F5-5622048F0916}"/>
    <cellStyle name="Comma 10 2 10 2 2 3" xfId="4604" xr:uid="{7562D91D-F016-4E2E-AC3E-D33A12E9FA1B}"/>
    <cellStyle name="Comma 10 2 10 2 3" xfId="897" xr:uid="{65CBFABB-D79F-49DD-BE97-4163A41C9C6D}"/>
    <cellStyle name="Comma 10 2 10 2 3 2" xfId="4605" xr:uid="{48776523-160E-42EC-AFC0-FDAEC44C0DC2}"/>
    <cellStyle name="Comma 10 2 10 2 4" xfId="3684" xr:uid="{FEEC1682-CE98-4537-9AEB-670BB416DB0C}"/>
    <cellStyle name="Comma 10 2 10 3" xfId="898" xr:uid="{1B6011C2-B82A-40F5-AD95-7A8EFB84A1A2}"/>
    <cellStyle name="Comma 10 2 10 3 2" xfId="899" xr:uid="{527E78E4-A06D-4F2F-80DD-E7B1736B381F}"/>
    <cellStyle name="Comma 10 2 10 3 2 2" xfId="4606" xr:uid="{ABF6202E-CAC0-4E8B-BD8B-08640E38AF11}"/>
    <cellStyle name="Comma 10 2 10 3 3" xfId="4607" xr:uid="{410119C1-C164-479B-A881-74B89E5D7BA2}"/>
    <cellStyle name="Comma 10 2 10 4" xfId="900" xr:uid="{E34E6164-44A2-49D1-9BEC-4BEDD3554411}"/>
    <cellStyle name="Comma 10 2 10 4 2" xfId="4608" xr:uid="{0E4F5C68-60A5-455D-9E15-DC0161DA3B86}"/>
    <cellStyle name="Comma 10 2 10 5" xfId="3685" xr:uid="{CB3FA2DB-CB17-4C8B-82DA-1CBD9756284A}"/>
    <cellStyle name="Comma 10 2 11" xfId="415" xr:uid="{C794083C-3035-4229-AA34-EABBC159E820}"/>
    <cellStyle name="Comma 10 2 11 2" xfId="901" xr:uid="{AB22E9F4-E0A7-4D62-9560-5472E48E1A33}"/>
    <cellStyle name="Comma 10 2 11 2 2" xfId="902" xr:uid="{FA4C97B4-AB13-49EA-9B5C-2D264E4BBB1F}"/>
    <cellStyle name="Comma 10 2 11 2 2 2" xfId="4609" xr:uid="{25FACA06-DC0B-468A-8146-3D9634A48E63}"/>
    <cellStyle name="Comma 10 2 11 2 3" xfId="4610" xr:uid="{B867A50A-AEEF-44EE-98F4-216B77B58DC7}"/>
    <cellStyle name="Comma 10 2 11 3" xfId="903" xr:uid="{B7B390AB-6D96-4BDB-9B8B-50BE219DD6CC}"/>
    <cellStyle name="Comma 10 2 11 3 2" xfId="4611" xr:uid="{9D235B77-C76A-4B3A-8B58-8E8516CF9EE8}"/>
    <cellStyle name="Comma 10 2 11 4" xfId="3686" xr:uid="{6E74C7A2-8CBA-4710-B852-85E03561362F}"/>
    <cellStyle name="Comma 10 2 12" xfId="904" xr:uid="{4F76C79F-893E-44B8-A1A7-62898707AF40}"/>
    <cellStyle name="Comma 10 2 12 2" xfId="905" xr:uid="{D571C71D-0CEA-4B34-B0B2-4930D965FFE6}"/>
    <cellStyle name="Comma 10 2 12 2 2" xfId="4612" xr:uid="{BC7D00D1-A3A3-4A5B-8970-C9E4DFE937C3}"/>
    <cellStyle name="Comma 10 2 12 3" xfId="4613" xr:uid="{560F73B3-1E4E-4D58-BB39-627388CB45FC}"/>
    <cellStyle name="Comma 10 2 13" xfId="906" xr:uid="{362AB32A-4A6B-405F-81B0-F57F6427034E}"/>
    <cellStyle name="Comma 10 2 13 2" xfId="907" xr:uid="{30A1C38C-4062-4892-AA64-9572BE76DB75}"/>
    <cellStyle name="Comma 10 2 13 2 2" xfId="4614" xr:uid="{53F20E0B-8CE6-4C2E-ACA8-1F38E90C97D6}"/>
    <cellStyle name="Comma 10 2 13 3" xfId="4615" xr:uid="{082E4014-8FD7-4B9C-8BB6-E39B88FCB650}"/>
    <cellStyle name="Comma 10 2 14" xfId="908" xr:uid="{A49AD04F-5C9E-45A9-9A0D-30740BA073D6}"/>
    <cellStyle name="Comma 10 2 14 2" xfId="909" xr:uid="{9520985D-2B4D-4DA2-8EA0-DB50F65446A6}"/>
    <cellStyle name="Comma 10 2 14 2 2" xfId="4616" xr:uid="{F78EF086-320B-4E4E-B5E3-A52076F9439C}"/>
    <cellStyle name="Comma 10 2 14 3" xfId="4617" xr:uid="{8C1C33DE-6BC2-4CD1-9CD5-4EC2C839A074}"/>
    <cellStyle name="Comma 10 2 15" xfId="910" xr:uid="{01152737-BC17-4E43-B7BB-2ACD7D3656F1}"/>
    <cellStyle name="Comma 10 2 15 2" xfId="4618" xr:uid="{27074C6A-BF2A-4DBA-A6C8-7E2A7F3A7C53}"/>
    <cellStyle name="Comma 10 2 16" xfId="3687" xr:uid="{D0AD8094-54FA-4972-A841-E7B29AD1C3FF}"/>
    <cellStyle name="Comma 10 2 17" xfId="48" xr:uid="{8625AF8F-4F9D-42AA-9D5F-05E817217F1A}"/>
    <cellStyle name="Comma 10 2 2" xfId="50" xr:uid="{D9912A03-851F-4121-893C-9C4784833EDD}"/>
    <cellStyle name="Comma 10 2 2 10" xfId="911" xr:uid="{B9189EE6-CF53-4F81-988D-A98660762711}"/>
    <cellStyle name="Comma 10 2 2 10 2" xfId="912" xr:uid="{22F779C6-AD44-4058-A1C4-DCC14EC1C78D}"/>
    <cellStyle name="Comma 10 2 2 10 2 2" xfId="4619" xr:uid="{3B8777D6-F19F-41F3-87E1-D94FD7FB3A94}"/>
    <cellStyle name="Comma 10 2 2 10 3" xfId="4620" xr:uid="{35F6988E-82E2-49DF-99D0-C636F6AD4547}"/>
    <cellStyle name="Comma 10 2 2 11" xfId="913" xr:uid="{AA274752-C7B0-4B86-B793-A997D09E408F}"/>
    <cellStyle name="Comma 10 2 2 11 2" xfId="914" xr:uid="{CDE62A21-9AC7-4ED2-8D6B-6DA00066FB76}"/>
    <cellStyle name="Comma 10 2 2 11 2 2" xfId="4621" xr:uid="{3A1B6FDC-B4E7-43D6-BE15-BA761B2D075A}"/>
    <cellStyle name="Comma 10 2 2 11 3" xfId="4622" xr:uid="{D44FAF09-B364-44BA-952B-35E4355CF090}"/>
    <cellStyle name="Comma 10 2 2 12" xfId="915" xr:uid="{BBFBCD63-2A6D-41A8-9536-EAC747885905}"/>
    <cellStyle name="Comma 10 2 2 12 2" xfId="4623" xr:uid="{47A0DB0A-79B2-408D-A628-8C89CBAAE230}"/>
    <cellStyle name="Comma 10 2 2 13" xfId="3688" xr:uid="{050A455E-63D4-4875-8670-CD846C6D484F}"/>
    <cellStyle name="Comma 10 2 2 2" xfId="51" xr:uid="{B130B483-B768-4103-9F4D-6C78C604EEA7}"/>
    <cellStyle name="Comma 10 2 2 2 2" xfId="52" xr:uid="{907E5452-142C-47F9-BED3-CF9A15DA3668}"/>
    <cellStyle name="Comma 10 2 2 2 2 2" xfId="53" xr:uid="{8C4A463A-0FE6-4924-8078-A263A3ACEE5A}"/>
    <cellStyle name="Comma 10 2 2 2 2 2 10" xfId="4624" xr:uid="{B2DAB4E4-5E22-4A7A-9D33-8F7688DAC9F4}"/>
    <cellStyle name="Comma 10 2 2 2 2 2 2" xfId="420" xr:uid="{0C61F430-A999-43EA-AA4C-3E682506AB36}"/>
    <cellStyle name="Comma 10 2 2 2 2 2 2 2" xfId="916" xr:uid="{B5887626-CD22-4D5B-8779-18E31383AF0F}"/>
    <cellStyle name="Comma 10 2 2 2 2 2 2 2 2" xfId="917" xr:uid="{FF8A7DEB-021D-4F69-8C20-A5EC6D020EC7}"/>
    <cellStyle name="Comma 10 2 2 2 2 2 2 2 2 2" xfId="4625" xr:uid="{9AB8889A-E547-4D17-AEED-83F73D94B9CE}"/>
    <cellStyle name="Comma 10 2 2 2 2 2 2 2 3" xfId="4626" xr:uid="{810B1D66-859E-47AB-BBAF-36E69355D4F0}"/>
    <cellStyle name="Comma 10 2 2 2 2 2 2 3" xfId="918" xr:uid="{AAC6F3EA-6977-494D-97B9-4D4B1DFF3926}"/>
    <cellStyle name="Comma 10 2 2 2 2 2 2 3 2" xfId="4627" xr:uid="{0C5B4E03-9539-4B37-9B09-8F94F840AC8A}"/>
    <cellStyle name="Comma 10 2 2 2 2 2 2 4" xfId="3689" xr:uid="{FFA9EC98-B58E-4756-B721-2CD4B84407FE}"/>
    <cellStyle name="Comma 10 2 2 2 2 2 3" xfId="919" xr:uid="{F533EC13-AD43-49BC-B2D4-E26818B4D13F}"/>
    <cellStyle name="Comma 10 2 2 2 2 2 3 2" xfId="920" xr:uid="{4315B279-646F-4843-972F-C616B125CE6A}"/>
    <cellStyle name="Comma 10 2 2 2 2 2 3 2 2" xfId="4628" xr:uid="{C4232F6A-5AB4-45D1-BB1C-DE1EC68AB9D3}"/>
    <cellStyle name="Comma 10 2 2 2 2 2 3 3" xfId="4629" xr:uid="{B165639F-7BAE-4D29-AFCA-F1AB24F54E9B}"/>
    <cellStyle name="Comma 10 2 2 2 2 2 4" xfId="921" xr:uid="{1D642E10-F181-4F8B-9ADD-625269E025EF}"/>
    <cellStyle name="Comma 10 2 2 2 2 2 4 2" xfId="922" xr:uid="{66583D09-FC6C-4D69-B1E1-D3677D1300D6}"/>
    <cellStyle name="Comma 10 2 2 2 2 2 4 2 2" xfId="4630" xr:uid="{C53C6F4E-3CE5-45E4-AA4B-AE1AF5F9ACFA}"/>
    <cellStyle name="Comma 10 2 2 2 2 2 4 3" xfId="923" xr:uid="{C6E7C58B-19EB-4699-BCD6-0FD434038D00}"/>
    <cellStyle name="Comma 10 2 2 2 2 2 4 3 2" xfId="924" xr:uid="{2255B701-B915-41FB-9770-E6EB0B9756A6}"/>
    <cellStyle name="Comma 10 2 2 2 2 2 4 3 2 2" xfId="4631" xr:uid="{E3618090-AC88-443E-84CE-48B70F32F81C}"/>
    <cellStyle name="Comma 10 2 2 2 2 2 4 3 3" xfId="4632" xr:uid="{7B04171D-3D9D-435A-9E60-15435E755D3A}"/>
    <cellStyle name="Comma 10 2 2 2 2 2 4 4" xfId="4633" xr:uid="{28E9DE82-9C92-48BD-87BE-6829C5D71D17}"/>
    <cellStyle name="Comma 10 2 2 2 2 2 4 5" xfId="7360" xr:uid="{C324CA79-4011-4C7A-98CF-B764D7590C53}"/>
    <cellStyle name="Comma 10 2 2 2 2 2 4 6" xfId="7537" xr:uid="{24726E1D-7AC3-41C3-8E54-4D8A2223AE82}"/>
    <cellStyle name="Comma 10 2 2 2 2 2 5" xfId="925" xr:uid="{09D6433C-117E-4059-A611-CED3B514BED4}"/>
    <cellStyle name="Comma 10 2 2 2 2 2 5 2" xfId="926" xr:uid="{45E97C85-EB49-49EF-A95F-0035C74AA768}"/>
    <cellStyle name="Comma 10 2 2 2 2 2 5 2 2" xfId="4634" xr:uid="{D8EB4E77-938A-46B3-B1C5-0663DDD2EE2C}"/>
    <cellStyle name="Comma 10 2 2 2 2 2 5 3" xfId="4635" xr:uid="{9937F4CA-1E9C-4ACD-9A1B-B6F7A5B14AF8}"/>
    <cellStyle name="Comma 10 2 2 2 2 2 6" xfId="927" xr:uid="{746B162F-47B8-419D-8627-C2A5842B66C6}"/>
    <cellStyle name="Comma 10 2 2 2 2 2 6 2" xfId="4636" xr:uid="{6AC86841-7C27-4CA1-AE46-ADE894F72A4E}"/>
    <cellStyle name="Comma 10 2 2 2 2 2 7" xfId="928" xr:uid="{8B7B4BF3-2663-43FB-9B1E-D4CA71D53ECA}"/>
    <cellStyle name="Comma 10 2 2 2 2 2 7 2" xfId="4637" xr:uid="{C26AF210-599E-4C55-84D6-7CAA127AAE28}"/>
    <cellStyle name="Comma 10 2 2 2 2 2 8" xfId="929" xr:uid="{358E6158-C29E-49E7-8828-6732EEF95EFD}"/>
    <cellStyle name="Comma 10 2 2 2 2 2 8 2" xfId="930" xr:uid="{F76B97AA-0A33-4A24-99B3-1F7342C04587}"/>
    <cellStyle name="Comma 10 2 2 2 2 2 8 2 2" xfId="4638" xr:uid="{97E27BCB-C2E5-4237-89D7-3DA059B0683F}"/>
    <cellStyle name="Comma 10 2 2 2 2 2 8 3" xfId="4639" xr:uid="{FE54E67E-A211-4CF7-A606-AC091CD56267}"/>
    <cellStyle name="Comma 10 2 2 2 2 2 8 4" xfId="7529" xr:uid="{B95AB6D2-5BC6-41CD-B44C-4704B167565A}"/>
    <cellStyle name="Comma 10 2 2 2 2 2 9" xfId="4640" xr:uid="{381AF1B5-3A8B-4BA7-90FC-82F64FA87EC2}"/>
    <cellStyle name="Comma 10 2 2 2 2 2 9 2" xfId="4641" xr:uid="{78330A58-C521-46E7-A249-1EB406B1899B}"/>
    <cellStyle name="Comma 10 2 2 2 2 3" xfId="419" xr:uid="{F55D05F6-28A8-4065-B023-32B254B45366}"/>
    <cellStyle name="Comma 10 2 2 2 2 3 2" xfId="931" xr:uid="{15DA10D3-383C-4BF0-BB71-3666B0BFDD33}"/>
    <cellStyle name="Comma 10 2 2 2 2 3 2 2" xfId="932" xr:uid="{9D7119C7-AFE5-43EE-A15B-620B6035C956}"/>
    <cellStyle name="Comma 10 2 2 2 2 3 2 2 2" xfId="4642" xr:uid="{28E3A7A6-A09B-451F-9BED-A2ADC32BFEE9}"/>
    <cellStyle name="Comma 10 2 2 2 2 3 2 3" xfId="4643" xr:uid="{F21DDE6D-A30A-4F10-BD82-CDD549387B89}"/>
    <cellStyle name="Comma 10 2 2 2 2 3 3" xfId="933" xr:uid="{065F825F-173B-4AE8-B696-DCA727D7F1E3}"/>
    <cellStyle name="Comma 10 2 2 2 2 3 3 2" xfId="4644" xr:uid="{A4475982-67CC-4B52-A6C1-D55FB4823525}"/>
    <cellStyle name="Comma 10 2 2 2 2 3 4" xfId="3690" xr:uid="{7240BBFF-E4AC-428E-BEE3-1957BDC7448E}"/>
    <cellStyle name="Comma 10 2 2 2 2 4" xfId="934" xr:uid="{13CD038D-8162-4A1E-9D1B-1A3D9C48B502}"/>
    <cellStyle name="Comma 10 2 2 2 2 4 2" xfId="935" xr:uid="{E3EE8E0B-F1A7-4D4B-BDF6-211543782C34}"/>
    <cellStyle name="Comma 10 2 2 2 2 4 2 2" xfId="4645" xr:uid="{A93C38A1-2BD0-46DF-A994-2D1DA14CED9F}"/>
    <cellStyle name="Comma 10 2 2 2 2 4 3" xfId="4646" xr:uid="{15E780E3-AD85-47C1-A911-A80F7EE7CF3E}"/>
    <cellStyle name="Comma 10 2 2 2 2 5" xfId="936" xr:uid="{3D28BF5F-1F11-4001-B16E-CCF93C6E3761}"/>
    <cellStyle name="Comma 10 2 2 2 2 5 2" xfId="4647" xr:uid="{CCCE85F6-9719-473E-B257-465F489943E7}"/>
    <cellStyle name="Comma 10 2 2 2 2 6" xfId="3691" xr:uid="{9289CE8D-0DF6-4D73-AB17-265BBBBCF52D}"/>
    <cellStyle name="Comma 10 2 2 2 3" xfId="54" xr:uid="{FF44E628-0320-46B6-BBA4-A088608FD5E9}"/>
    <cellStyle name="Comma 10 2 2 2 3 2" xfId="421" xr:uid="{641E5FC1-9F7F-4A07-93A8-D4D2D90B3186}"/>
    <cellStyle name="Comma 10 2 2 2 3 2 2" xfId="937" xr:uid="{B95AF44F-F083-4793-A099-618646405E7A}"/>
    <cellStyle name="Comma 10 2 2 2 3 2 2 2" xfId="938" xr:uid="{74FE4EEA-0B05-4F2C-8F39-D9CDB0F6361E}"/>
    <cellStyle name="Comma 10 2 2 2 3 2 2 2 2" xfId="4648" xr:uid="{FE102EA3-5088-4603-B9FF-EEEA026FD4C8}"/>
    <cellStyle name="Comma 10 2 2 2 3 2 2 3" xfId="4649" xr:uid="{949C81F7-B93C-4FEA-A803-04F74653FCBD}"/>
    <cellStyle name="Comma 10 2 2 2 3 2 3" xfId="939" xr:uid="{97E8747D-D288-41DA-8A0D-CC1ADB90FD06}"/>
    <cellStyle name="Comma 10 2 2 2 3 2 3 2" xfId="4650" xr:uid="{DD957509-C770-4B1A-9E2A-006C3CF353D7}"/>
    <cellStyle name="Comma 10 2 2 2 3 2 4" xfId="3692" xr:uid="{1017D20D-FBE7-4497-9CFB-4CF3F230C637}"/>
    <cellStyle name="Comma 10 2 2 2 3 3" xfId="940" xr:uid="{26006262-1B8A-4DD4-9EBE-5DD98703794A}"/>
    <cellStyle name="Comma 10 2 2 2 3 3 2" xfId="941" xr:uid="{B88BF141-EEDD-4ACA-8873-84070F053D66}"/>
    <cellStyle name="Comma 10 2 2 2 3 3 2 2" xfId="4651" xr:uid="{4CB8B837-9FA2-4834-BAFC-32142F76E649}"/>
    <cellStyle name="Comma 10 2 2 2 3 3 3" xfId="4652" xr:uid="{230CA773-8492-40EA-922C-719DA23EF4F4}"/>
    <cellStyle name="Comma 10 2 2 2 3 4" xfId="942" xr:uid="{C6569A12-8F09-4B32-9053-D8C3F429EC7F}"/>
    <cellStyle name="Comma 10 2 2 2 3 4 2" xfId="4653" xr:uid="{C7D97017-2008-4485-BB36-3979D2CFF922}"/>
    <cellStyle name="Comma 10 2 2 2 3 5" xfId="3693" xr:uid="{D410D16E-C0D5-4F0B-9708-3B6E070A7967}"/>
    <cellStyle name="Comma 10 2 2 2 4" xfId="418" xr:uid="{49C99583-DC85-4374-A5EA-0700A909ADB0}"/>
    <cellStyle name="Comma 10 2 2 2 4 2" xfId="943" xr:uid="{8C33223C-CDAC-488F-8DB3-05C4B9F9F422}"/>
    <cellStyle name="Comma 10 2 2 2 4 2 2" xfId="944" xr:uid="{D07275A5-1930-4DC6-8426-5BD8261C5C06}"/>
    <cellStyle name="Comma 10 2 2 2 4 2 2 2" xfId="4654" xr:uid="{DE4F3ED9-A26E-45AB-8BEE-D11A57F842A8}"/>
    <cellStyle name="Comma 10 2 2 2 4 2 3" xfId="4655" xr:uid="{616489F3-2B98-4A18-B58B-E846DE982FE2}"/>
    <cellStyle name="Comma 10 2 2 2 4 3" xfId="945" xr:uid="{0F24160C-81E9-46FB-93CA-8BA98506B4CD}"/>
    <cellStyle name="Comma 10 2 2 2 4 3 2" xfId="4656" xr:uid="{8C5FF840-8523-4D55-93CA-1753867E8B3E}"/>
    <cellStyle name="Comma 10 2 2 2 4 4" xfId="3694" xr:uid="{899C2171-0C76-4CB0-8093-67A08AD1B79E}"/>
    <cellStyle name="Comma 10 2 2 2 5" xfId="946" xr:uid="{EDDBDC0C-1596-4166-8DAA-E74D6CBBEB36}"/>
    <cellStyle name="Comma 10 2 2 2 5 2" xfId="947" xr:uid="{B5E66FC4-1658-45D3-911A-73562267E475}"/>
    <cellStyle name="Comma 10 2 2 2 5 2 2" xfId="4657" xr:uid="{982129BB-9D47-4543-99C4-0BE4D3BC159D}"/>
    <cellStyle name="Comma 10 2 2 2 5 3" xfId="4658" xr:uid="{DAD8DAFD-4F3B-4370-9905-28FE67351003}"/>
    <cellStyle name="Comma 10 2 2 2 6" xfId="948" xr:uid="{2DC7A1DD-7B8A-4CBE-8317-FE0AE15FA42B}"/>
    <cellStyle name="Comma 10 2 2 2 6 2" xfId="4659" xr:uid="{49731825-7618-4DF8-8E25-78595EA8395A}"/>
    <cellStyle name="Comma 10 2 2 2 7" xfId="3695" xr:uid="{E264F128-BDDB-40D6-8D35-CBA5DA40D86B}"/>
    <cellStyle name="Comma 10 2 2 3" xfId="55" xr:uid="{36F9263B-F7F6-45F3-B460-442F0A95F8DE}"/>
    <cellStyle name="Comma 10 2 2 3 2" xfId="56" xr:uid="{7D1D7CBB-D832-48BB-8D59-A563504856A0}"/>
    <cellStyle name="Comma 10 2 2 3 2 2" xfId="57" xr:uid="{ACA4E219-87D2-462E-9598-72BBCEC34172}"/>
    <cellStyle name="Comma 10 2 2 3 2 2 2" xfId="424" xr:uid="{4C06BFD8-B39C-4354-928C-0D99337ECA23}"/>
    <cellStyle name="Comma 10 2 2 3 2 2 2 2" xfId="949" xr:uid="{9AF204E3-11CA-48FC-892E-F26F30907106}"/>
    <cellStyle name="Comma 10 2 2 3 2 2 2 2 2" xfId="950" xr:uid="{24F5C369-FBD7-4159-B6BA-66D819889115}"/>
    <cellStyle name="Comma 10 2 2 3 2 2 2 2 2 2" xfId="4660" xr:uid="{4D88B072-09F8-446F-BA20-0FF963A6D82A}"/>
    <cellStyle name="Comma 10 2 2 3 2 2 2 2 3" xfId="4661" xr:uid="{F61597B1-200F-4DFB-A44A-86293EC4F5C1}"/>
    <cellStyle name="Comma 10 2 2 3 2 2 2 3" xfId="951" xr:uid="{679D24CA-BB89-4C14-A41C-6E16677E64C1}"/>
    <cellStyle name="Comma 10 2 2 3 2 2 2 3 2" xfId="4662" xr:uid="{B4D1CE98-0587-4B27-A0B8-3F3F31819372}"/>
    <cellStyle name="Comma 10 2 2 3 2 2 2 4" xfId="3696" xr:uid="{5DD4C61D-F103-4D5E-BB5B-20838F21D105}"/>
    <cellStyle name="Comma 10 2 2 3 2 2 3" xfId="952" xr:uid="{EE7B9D06-B9BF-4C6D-8122-81E3FFF27BFE}"/>
    <cellStyle name="Comma 10 2 2 3 2 2 3 2" xfId="953" xr:uid="{3F255348-1427-4F52-8B0F-C915D4D3B77D}"/>
    <cellStyle name="Comma 10 2 2 3 2 2 3 2 2" xfId="4663" xr:uid="{92EA1F96-E7E4-46C8-8590-08B653C3507A}"/>
    <cellStyle name="Comma 10 2 2 3 2 2 3 3" xfId="4664" xr:uid="{0869E720-0428-4018-8900-2C26627842B7}"/>
    <cellStyle name="Comma 10 2 2 3 2 2 4" xfId="954" xr:uid="{D89DDA50-A642-44CF-BF8C-C85A462FD0C8}"/>
    <cellStyle name="Comma 10 2 2 3 2 2 4 2" xfId="4665" xr:uid="{665B7197-F385-4DD9-A68F-BD6DB5CCCF0F}"/>
    <cellStyle name="Comma 10 2 2 3 2 2 5" xfId="3697" xr:uid="{B5490D54-461C-4313-A0FD-CBBE3B7FDA8B}"/>
    <cellStyle name="Comma 10 2 2 3 2 3" xfId="423" xr:uid="{439258F2-1B89-41AE-B4FD-F96BB662D7BC}"/>
    <cellStyle name="Comma 10 2 2 3 2 3 2" xfId="955" xr:uid="{9FF12E4F-5A95-4E89-AFC7-C1EF2940E442}"/>
    <cellStyle name="Comma 10 2 2 3 2 3 2 2" xfId="956" xr:uid="{78F82D01-97D6-46A2-B31B-D4859E670387}"/>
    <cellStyle name="Comma 10 2 2 3 2 3 2 2 2" xfId="4666" xr:uid="{BBE7F017-6F41-4B4A-9BE0-DA75B240161F}"/>
    <cellStyle name="Comma 10 2 2 3 2 3 2 3" xfId="4667" xr:uid="{14F6D3FE-2B5F-4430-AC6A-7F1EA0C08CEA}"/>
    <cellStyle name="Comma 10 2 2 3 2 3 3" xfId="957" xr:uid="{BBDE1C74-0EA2-4390-9C50-65871836ECFA}"/>
    <cellStyle name="Comma 10 2 2 3 2 3 3 2" xfId="4668" xr:uid="{6979ACD9-2E94-46C2-8719-442B249D60FB}"/>
    <cellStyle name="Comma 10 2 2 3 2 3 4" xfId="3698" xr:uid="{7EE4A9A1-956A-4C57-928F-689137E5C154}"/>
    <cellStyle name="Comma 10 2 2 3 2 4" xfId="958" xr:uid="{752A4F05-50C3-4F93-86D8-9A8C5FA98F4E}"/>
    <cellStyle name="Comma 10 2 2 3 2 4 2" xfId="959" xr:uid="{9E8F2F81-13BE-4985-B198-2CE2D8FFC3B3}"/>
    <cellStyle name="Comma 10 2 2 3 2 4 2 2" xfId="4669" xr:uid="{346E5FE9-F129-4F3B-A390-A1468E49D194}"/>
    <cellStyle name="Comma 10 2 2 3 2 4 3" xfId="4670" xr:uid="{070DC5D1-6E7A-46BF-BF70-2100EB31F482}"/>
    <cellStyle name="Comma 10 2 2 3 2 5" xfId="960" xr:uid="{EEB09F33-7875-47EC-8EA3-56A80477A2D8}"/>
    <cellStyle name="Comma 10 2 2 3 2 5 2" xfId="4671" xr:uid="{F8AB8AD7-35BA-4798-AD48-76255DC3B221}"/>
    <cellStyle name="Comma 10 2 2 3 2 6" xfId="3699" xr:uid="{06BDF5DE-115F-4F93-92A3-156CB349D352}"/>
    <cellStyle name="Comma 10 2 2 3 3" xfId="58" xr:uid="{CB527079-4B09-4DB8-9DBF-BF2B9CF5F3A6}"/>
    <cellStyle name="Comma 10 2 2 3 3 2" xfId="425" xr:uid="{E69EDEFF-FF32-4A21-BC41-3F4A2C180F21}"/>
    <cellStyle name="Comma 10 2 2 3 3 2 2" xfId="961" xr:uid="{8193EE37-8917-4B2D-97C7-73E36BA963CC}"/>
    <cellStyle name="Comma 10 2 2 3 3 2 2 2" xfId="962" xr:uid="{53B01C63-4CA9-4556-BF61-2A89DE158465}"/>
    <cellStyle name="Comma 10 2 2 3 3 2 2 2 2" xfId="4672" xr:uid="{316EECA0-A492-495C-AD0C-323264D604B8}"/>
    <cellStyle name="Comma 10 2 2 3 3 2 2 3" xfId="4673" xr:uid="{AA0AD75A-C699-4647-A6FE-E47FCE9BF660}"/>
    <cellStyle name="Comma 10 2 2 3 3 2 3" xfId="963" xr:uid="{425BA2F7-3F38-4FBD-B083-1A272E984C24}"/>
    <cellStyle name="Comma 10 2 2 3 3 2 3 2" xfId="4674" xr:uid="{CFC5F403-CF6E-4A4D-9D7E-296E12A3C0FD}"/>
    <cellStyle name="Comma 10 2 2 3 3 2 4" xfId="3700" xr:uid="{542B2EAF-D972-4DC3-B474-E07520A74554}"/>
    <cellStyle name="Comma 10 2 2 3 3 3" xfId="964" xr:uid="{9ACC4394-F48A-41D6-BBD0-C482F007490A}"/>
    <cellStyle name="Comma 10 2 2 3 3 3 2" xfId="965" xr:uid="{86478619-0928-46DF-BC7E-506FC1768F3D}"/>
    <cellStyle name="Comma 10 2 2 3 3 3 2 2" xfId="4675" xr:uid="{FD7197CE-8416-49EA-8CFE-85065CCDAB69}"/>
    <cellStyle name="Comma 10 2 2 3 3 3 3" xfId="4676" xr:uid="{3FA2AD6C-A9EC-4DEB-AD7F-EAE46031EAFD}"/>
    <cellStyle name="Comma 10 2 2 3 3 4" xfId="966" xr:uid="{819A787F-8436-420D-BCAA-948267B72219}"/>
    <cellStyle name="Comma 10 2 2 3 3 4 2" xfId="4677" xr:uid="{C10F71D5-41F2-4838-BECA-6B2AB2A84DCD}"/>
    <cellStyle name="Comma 10 2 2 3 3 5" xfId="3701" xr:uid="{6DAB4FFD-6878-4C67-A66A-8C64401AECA8}"/>
    <cellStyle name="Comma 10 2 2 3 4" xfId="422" xr:uid="{10B74D61-7C31-460D-ACE2-D80F14DE024F}"/>
    <cellStyle name="Comma 10 2 2 3 4 2" xfId="967" xr:uid="{3361934E-D574-47C4-8065-B228B65753DD}"/>
    <cellStyle name="Comma 10 2 2 3 4 2 2" xfId="968" xr:uid="{CDDA96B1-0786-404A-8548-3928A99D676B}"/>
    <cellStyle name="Comma 10 2 2 3 4 2 2 2" xfId="4678" xr:uid="{1BE3CDB9-C937-45BB-A41B-53FB2CD00E98}"/>
    <cellStyle name="Comma 10 2 2 3 4 2 3" xfId="4679" xr:uid="{8D9F65B6-44F8-4E58-80A5-6D99B7C8A5CB}"/>
    <cellStyle name="Comma 10 2 2 3 4 3" xfId="969" xr:uid="{2322A574-C1A1-4E4B-B7CE-DFD751B19682}"/>
    <cellStyle name="Comma 10 2 2 3 4 3 2" xfId="4680" xr:uid="{6EE4348B-781E-47A9-98C8-50F4FDB9DC3E}"/>
    <cellStyle name="Comma 10 2 2 3 4 4" xfId="3702" xr:uid="{273295B5-5FB0-46B2-9ED2-82D3D0EF9619}"/>
    <cellStyle name="Comma 10 2 2 3 5" xfId="970" xr:uid="{72757997-0833-44B8-9EF0-46EA5A35A091}"/>
    <cellStyle name="Comma 10 2 2 3 5 2" xfId="971" xr:uid="{F503BB0F-556D-4B48-88C7-1DC7B5EB9DDD}"/>
    <cellStyle name="Comma 10 2 2 3 5 2 2" xfId="4681" xr:uid="{025A959B-FB81-4B85-97D5-8A3C0C2F862C}"/>
    <cellStyle name="Comma 10 2 2 3 5 3" xfId="4682" xr:uid="{F98168D9-FD88-458E-8179-57068A0573AD}"/>
    <cellStyle name="Comma 10 2 2 3 6" xfId="972" xr:uid="{7E4395CD-1403-4062-8F9C-42E31407B02B}"/>
    <cellStyle name="Comma 10 2 2 3 6 2" xfId="4683" xr:uid="{E4BE2B32-1C6F-4798-BC06-80E80A011C42}"/>
    <cellStyle name="Comma 10 2 2 3 7" xfId="3703" xr:uid="{8EACA99F-1EBF-42FA-AABF-71B58E14986B}"/>
    <cellStyle name="Comma 10 2 2 4" xfId="59" xr:uid="{44F64CC3-612E-4EBF-9E40-BDC1BC84C302}"/>
    <cellStyle name="Comma 10 2 2 4 2" xfId="60" xr:uid="{BE57E974-0AD1-46A1-A11C-30A142869622}"/>
    <cellStyle name="Comma 10 2 2 4 2 2" xfId="427" xr:uid="{67FCFBFF-AD0B-45B5-B0AD-034634C2A887}"/>
    <cellStyle name="Comma 10 2 2 4 2 2 2" xfId="973" xr:uid="{52B6C5D3-2C1A-4621-87E9-6BE16DAD8E6E}"/>
    <cellStyle name="Comma 10 2 2 4 2 2 2 2" xfId="974" xr:uid="{AF725499-DFF2-4202-BAB7-83668E4AD7CA}"/>
    <cellStyle name="Comma 10 2 2 4 2 2 2 2 2" xfId="4684" xr:uid="{7A5D2C85-680F-4757-9BB6-8981FBBF7BFD}"/>
    <cellStyle name="Comma 10 2 2 4 2 2 2 3" xfId="4685" xr:uid="{B4B0EFEE-F90F-4216-8219-11A46C519ECA}"/>
    <cellStyle name="Comma 10 2 2 4 2 2 3" xfId="975" xr:uid="{3C0E39E5-08F4-432B-B444-670EDCA633D5}"/>
    <cellStyle name="Comma 10 2 2 4 2 2 3 2" xfId="4686" xr:uid="{9090E42B-E518-4358-979E-07E7FF5912F8}"/>
    <cellStyle name="Comma 10 2 2 4 2 2 4" xfId="3704" xr:uid="{736B5259-A79A-4FBF-B786-274024483731}"/>
    <cellStyle name="Comma 10 2 2 4 2 3" xfId="976" xr:uid="{DB14658E-7762-4D30-9F34-50D3BBEEEBB2}"/>
    <cellStyle name="Comma 10 2 2 4 2 3 2" xfId="977" xr:uid="{CE3DBF49-077D-4A5B-8447-E24BE3F7C00D}"/>
    <cellStyle name="Comma 10 2 2 4 2 3 2 2" xfId="4687" xr:uid="{2023E000-86F0-45B7-A5C3-BBD51286A0E0}"/>
    <cellStyle name="Comma 10 2 2 4 2 3 3" xfId="4688" xr:uid="{F3125FF2-CEF6-4517-B731-B3440D77CE1B}"/>
    <cellStyle name="Comma 10 2 2 4 2 4" xfId="978" xr:uid="{9CB4EF75-1925-4D56-9E64-5075CA918C1A}"/>
    <cellStyle name="Comma 10 2 2 4 2 4 2" xfId="4689" xr:uid="{63DC99D5-7C86-4CA1-81E6-45904214294D}"/>
    <cellStyle name="Comma 10 2 2 4 2 5" xfId="3705" xr:uid="{2ED53997-32D9-4ED3-87F4-57D750B2FEED}"/>
    <cellStyle name="Comma 10 2 2 4 3" xfId="426" xr:uid="{A784BDA7-E363-40B1-BDAE-E9782615CC34}"/>
    <cellStyle name="Comma 10 2 2 4 3 2" xfId="979" xr:uid="{BDE47379-DC28-4135-B57F-618D715D7399}"/>
    <cellStyle name="Comma 10 2 2 4 3 2 2" xfId="980" xr:uid="{AE1F2682-9084-4E14-B21F-A0EDC4523745}"/>
    <cellStyle name="Comma 10 2 2 4 3 2 2 2" xfId="4690" xr:uid="{36BF7F30-5C90-4999-8246-AE09D73B8973}"/>
    <cellStyle name="Comma 10 2 2 4 3 2 3" xfId="4691" xr:uid="{DE655DEC-0CFE-4143-BFF1-C9A97C1AF008}"/>
    <cellStyle name="Comma 10 2 2 4 3 3" xfId="981" xr:uid="{7D2CDF96-5641-4EFD-89B4-C6BBF2F5DFE9}"/>
    <cellStyle name="Comma 10 2 2 4 3 3 2" xfId="4692" xr:uid="{4FC835F6-B20B-4F3F-853E-F0664CE46511}"/>
    <cellStyle name="Comma 10 2 2 4 3 4" xfId="3706" xr:uid="{22327A26-B640-44DA-B42E-A4C8156BF459}"/>
    <cellStyle name="Comma 10 2 2 4 4" xfId="982" xr:uid="{B41065C1-7E04-4EB8-B8EE-634BE674C21C}"/>
    <cellStyle name="Comma 10 2 2 4 4 2" xfId="983" xr:uid="{90FEF96C-5CBA-442A-BFBD-3AA6AA4C3345}"/>
    <cellStyle name="Comma 10 2 2 4 4 2 2" xfId="4693" xr:uid="{183F9E1A-B645-4E0C-80C8-319398D31CA3}"/>
    <cellStyle name="Comma 10 2 2 4 4 3" xfId="4694" xr:uid="{97704642-F0E8-41DB-94B0-2ECAADA91C88}"/>
    <cellStyle name="Comma 10 2 2 4 5" xfId="984" xr:uid="{0FEB0F7A-B3CF-4771-81A3-9FF5BB848A51}"/>
    <cellStyle name="Comma 10 2 2 4 5 2" xfId="4695" xr:uid="{D367025B-E310-49F1-B939-23DA54B397C9}"/>
    <cellStyle name="Comma 10 2 2 4 6" xfId="3707" xr:uid="{D8AADBFF-7B4D-4F8B-9D82-9B11D4D8F4BA}"/>
    <cellStyle name="Comma 10 2 2 5" xfId="61" xr:uid="{BC272983-82C1-4298-B370-BB1B6EC701B8}"/>
    <cellStyle name="Comma 10 2 2 5 2" xfId="62" xr:uid="{1E977398-F389-4FD1-BFA5-ACE643964537}"/>
    <cellStyle name="Comma 10 2 2 5 2 2" xfId="429" xr:uid="{3CD1CB5F-021E-4C4D-B76E-EAE91AE44E57}"/>
    <cellStyle name="Comma 10 2 2 5 2 2 2" xfId="985" xr:uid="{C457BD36-4928-458C-9DB1-9D218B4685DD}"/>
    <cellStyle name="Comma 10 2 2 5 2 2 2 2" xfId="986" xr:uid="{C4AD55CA-A021-41B5-8AA2-2DC9A48847EC}"/>
    <cellStyle name="Comma 10 2 2 5 2 2 2 2 2" xfId="4696" xr:uid="{33222B35-3B45-484A-9282-72940878FB73}"/>
    <cellStyle name="Comma 10 2 2 5 2 2 2 3" xfId="4697" xr:uid="{1CD47562-110D-4AF0-BB44-8725BCAAE177}"/>
    <cellStyle name="Comma 10 2 2 5 2 2 3" xfId="987" xr:uid="{878DC927-FD99-43ED-B443-64F2CCAECCF9}"/>
    <cellStyle name="Comma 10 2 2 5 2 2 3 2" xfId="4698" xr:uid="{76699A04-4870-4C31-AC28-705EBCC8491B}"/>
    <cellStyle name="Comma 10 2 2 5 2 2 4" xfId="3708" xr:uid="{36721389-1DC4-4DD5-B2D1-78515601316D}"/>
    <cellStyle name="Comma 10 2 2 5 2 3" xfId="988" xr:uid="{094E6295-C6B1-4483-B509-84E6B7CE862E}"/>
    <cellStyle name="Comma 10 2 2 5 2 3 2" xfId="989" xr:uid="{90A090C9-A1E3-4386-954F-F6B7FC1FAEF8}"/>
    <cellStyle name="Comma 10 2 2 5 2 3 2 2" xfId="4699" xr:uid="{891D4738-EA2E-4914-8D7B-37D6B68B0712}"/>
    <cellStyle name="Comma 10 2 2 5 2 3 3" xfId="4700" xr:uid="{E157100C-69A9-4833-B9B5-E486C3CC1EF1}"/>
    <cellStyle name="Comma 10 2 2 5 2 4" xfId="990" xr:uid="{2277CECE-938E-4D01-85AA-61260DC56D25}"/>
    <cellStyle name="Comma 10 2 2 5 2 4 2" xfId="4701" xr:uid="{F694C8A8-A6E8-4CFD-B2BB-DDDFD844E41D}"/>
    <cellStyle name="Comma 10 2 2 5 2 5" xfId="3709" xr:uid="{F875ED28-64EB-4D5C-BFC9-675D5153AB5F}"/>
    <cellStyle name="Comma 10 2 2 5 3" xfId="428" xr:uid="{33FB0578-8298-4714-99F4-5E7EE6A3E2AB}"/>
    <cellStyle name="Comma 10 2 2 5 3 2" xfId="991" xr:uid="{6F9C3917-79F8-475F-BDAA-80214CCC8504}"/>
    <cellStyle name="Comma 10 2 2 5 3 2 2" xfId="992" xr:uid="{D7F118CE-31B5-4557-92F0-860D1C0F553D}"/>
    <cellStyle name="Comma 10 2 2 5 3 2 2 2" xfId="4702" xr:uid="{83357AA9-CE32-4F5D-BF8A-01F709B21C1A}"/>
    <cellStyle name="Comma 10 2 2 5 3 2 3" xfId="4703" xr:uid="{57295214-9E9D-45B4-AF8D-70BB15F98F1F}"/>
    <cellStyle name="Comma 10 2 2 5 3 3" xfId="993" xr:uid="{C5D94899-312B-422C-B0A1-2128A573A215}"/>
    <cellStyle name="Comma 10 2 2 5 3 3 2" xfId="4704" xr:uid="{299E67E8-85DA-4ADE-B9EB-AED1FFD94BFF}"/>
    <cellStyle name="Comma 10 2 2 5 3 4" xfId="3710" xr:uid="{0600BB18-C4E0-40F9-B919-DE6D7B15C755}"/>
    <cellStyle name="Comma 10 2 2 5 4" xfId="994" xr:uid="{ADC20160-A222-4743-95E6-EA0E65F64BD4}"/>
    <cellStyle name="Comma 10 2 2 5 4 2" xfId="995" xr:uid="{0CE3A4AC-417F-489D-8071-65F4C87169D8}"/>
    <cellStyle name="Comma 10 2 2 5 4 2 2" xfId="4705" xr:uid="{0BBDA49A-FEE2-4C19-A467-274C9C17008A}"/>
    <cellStyle name="Comma 10 2 2 5 4 3" xfId="4706" xr:uid="{4716623A-E0D5-4DA4-8326-E47EF25CB964}"/>
    <cellStyle name="Comma 10 2 2 5 5" xfId="996" xr:uid="{8184FD6B-2A95-49A8-93C4-56215C7D5570}"/>
    <cellStyle name="Comma 10 2 2 5 5 2" xfId="4707" xr:uid="{A1EC905E-E220-45E5-B575-0E3312C68894}"/>
    <cellStyle name="Comma 10 2 2 5 6" xfId="3711" xr:uid="{9373E841-2866-4075-8036-206C3D4B8B8B}"/>
    <cellStyle name="Comma 10 2 2 6" xfId="63" xr:uid="{F7B76238-FFB5-4EA2-9059-5AE0F1512C41}"/>
    <cellStyle name="Comma 10 2 2 6 2" xfId="64" xr:uid="{A063CCF0-C92C-4EE8-9517-C81ACA86DB13}"/>
    <cellStyle name="Comma 10 2 2 6 2 2" xfId="431" xr:uid="{62EC854C-C93F-401B-9C94-16B3C2C5522E}"/>
    <cellStyle name="Comma 10 2 2 6 2 2 2" xfId="997" xr:uid="{94E389E5-3F61-4668-BCD0-AB7D65C878B9}"/>
    <cellStyle name="Comma 10 2 2 6 2 2 2 2" xfId="998" xr:uid="{69412EFB-89C5-4ACC-8CBD-1E9F10481AF5}"/>
    <cellStyle name="Comma 10 2 2 6 2 2 2 2 2" xfId="4708" xr:uid="{6224EBD5-3FAE-4337-98C4-5FFDE050BF36}"/>
    <cellStyle name="Comma 10 2 2 6 2 2 2 3" xfId="4709" xr:uid="{FEAD5348-C7B6-438E-974F-41BC52BD6278}"/>
    <cellStyle name="Comma 10 2 2 6 2 2 3" xfId="999" xr:uid="{91C8B74E-7C74-4301-8C23-A7ECDD478021}"/>
    <cellStyle name="Comma 10 2 2 6 2 2 3 2" xfId="4710" xr:uid="{4D725377-2D7D-44A2-BBF3-7C1925AB7D8D}"/>
    <cellStyle name="Comma 10 2 2 6 2 2 4" xfId="3712" xr:uid="{2B28E86A-73F1-44F7-99A2-C9474FB6D8B4}"/>
    <cellStyle name="Comma 10 2 2 6 2 3" xfId="1000" xr:uid="{B5276EBE-5BCC-4D43-867C-42BE26E7EFE0}"/>
    <cellStyle name="Comma 10 2 2 6 2 3 2" xfId="1001" xr:uid="{B2B39222-3253-4E28-A63D-8F5744D45338}"/>
    <cellStyle name="Comma 10 2 2 6 2 3 2 2" xfId="4711" xr:uid="{27884B59-094E-4B8D-A20B-2A1C795792EB}"/>
    <cellStyle name="Comma 10 2 2 6 2 3 3" xfId="4712" xr:uid="{82096A86-02B3-485E-8AD7-D8C9517C64A3}"/>
    <cellStyle name="Comma 10 2 2 6 2 4" xfId="1002" xr:uid="{62612381-A07A-4AE9-9248-3D4BF1C60967}"/>
    <cellStyle name="Comma 10 2 2 6 2 4 2" xfId="4713" xr:uid="{69A22487-09E8-4036-B304-1658626EF93E}"/>
    <cellStyle name="Comma 10 2 2 6 2 5" xfId="3713" xr:uid="{EAF32881-6A74-471C-B400-6E4FB81419A6}"/>
    <cellStyle name="Comma 10 2 2 6 3" xfId="430" xr:uid="{E2A41268-F518-4989-90AA-586672A95EC8}"/>
    <cellStyle name="Comma 10 2 2 6 3 2" xfId="1003" xr:uid="{2695265B-8971-41AF-95B8-2BE69406926C}"/>
    <cellStyle name="Comma 10 2 2 6 3 2 2" xfId="1004" xr:uid="{DADEBE6C-28CA-442B-8C44-6C4D4DDBCD1B}"/>
    <cellStyle name="Comma 10 2 2 6 3 2 2 2" xfId="4714" xr:uid="{AE795AB3-E20A-4A0F-81ED-98DB37584752}"/>
    <cellStyle name="Comma 10 2 2 6 3 2 3" xfId="4715" xr:uid="{CA01569C-DB53-4EF2-8087-1FE9A9586775}"/>
    <cellStyle name="Comma 10 2 2 6 3 3" xfId="1005" xr:uid="{E14F97A0-A2CE-4A0A-BDFC-635E70AB550B}"/>
    <cellStyle name="Comma 10 2 2 6 3 3 2" xfId="4716" xr:uid="{B80961F1-6DEB-4D64-AAE1-BD659F42D824}"/>
    <cellStyle name="Comma 10 2 2 6 3 4" xfId="3714" xr:uid="{E84B04B6-F5BF-4132-AA1F-56AA71EC67C7}"/>
    <cellStyle name="Comma 10 2 2 6 4" xfId="1006" xr:uid="{067CD78A-A448-4695-A4A4-CEB51ECF322D}"/>
    <cellStyle name="Comma 10 2 2 6 4 2" xfId="1007" xr:uid="{7B23525E-50A1-4191-ABEC-0AA9A475A419}"/>
    <cellStyle name="Comma 10 2 2 6 4 2 2" xfId="4717" xr:uid="{B3C2E42B-0F57-450B-AB50-21B16B2BE4E4}"/>
    <cellStyle name="Comma 10 2 2 6 4 3" xfId="4718" xr:uid="{77729B04-3B88-4A5F-A5E1-A63ED7B011AE}"/>
    <cellStyle name="Comma 10 2 2 6 5" xfId="1008" xr:uid="{6F2CAC10-0EF6-41E6-B162-08435C24F038}"/>
    <cellStyle name="Comma 10 2 2 6 5 2" xfId="4719" xr:uid="{0DE15C7A-0126-4B84-8507-60A9A5D57EBC}"/>
    <cellStyle name="Comma 10 2 2 6 6" xfId="3715" xr:uid="{19E74D09-45AF-4B3A-9194-1DAE2F7E53D1}"/>
    <cellStyle name="Comma 10 2 2 7" xfId="65" xr:uid="{32053FC6-1FD6-4A55-9F18-A934832CD69E}"/>
    <cellStyle name="Comma 10 2 2 7 2" xfId="432" xr:uid="{79AFEED1-9954-4D78-B1C5-0E54BC20BC18}"/>
    <cellStyle name="Comma 10 2 2 7 2 2" xfId="1009" xr:uid="{0A8F6448-B2A4-4E53-9B66-F30F1F7517A4}"/>
    <cellStyle name="Comma 10 2 2 7 2 2 2" xfId="1010" xr:uid="{4E1139CE-8E29-4480-8720-7DC9C86E3CE2}"/>
    <cellStyle name="Comma 10 2 2 7 2 2 2 2" xfId="4720" xr:uid="{22DC9FA9-98B8-4913-AD26-B069B39DDB91}"/>
    <cellStyle name="Comma 10 2 2 7 2 2 3" xfId="4721" xr:uid="{6593302E-2D52-435B-9EA6-A42902B9A39D}"/>
    <cellStyle name="Comma 10 2 2 7 2 3" xfId="1011" xr:uid="{F5B916B1-B46A-4C42-9E96-311BD4B101EF}"/>
    <cellStyle name="Comma 10 2 2 7 2 3 2" xfId="4722" xr:uid="{B8296253-17C3-425E-A268-620BCB35D1C2}"/>
    <cellStyle name="Comma 10 2 2 7 2 4" xfId="3716" xr:uid="{983397EF-DB9A-436E-B300-ACCECCF66E60}"/>
    <cellStyle name="Comma 10 2 2 7 3" xfId="1012" xr:uid="{BD3484A8-B8D2-45A8-9DE1-EA048F34295D}"/>
    <cellStyle name="Comma 10 2 2 7 3 2" xfId="1013" xr:uid="{E109936C-C858-44CF-AE2E-C61EC2C3666B}"/>
    <cellStyle name="Comma 10 2 2 7 3 2 2" xfId="4723" xr:uid="{5BF34FF9-90C0-40F4-BECB-326FAC3B063B}"/>
    <cellStyle name="Comma 10 2 2 7 3 3" xfId="3717" xr:uid="{3EF912C8-CA6B-4616-A570-6B78D41B4D91}"/>
    <cellStyle name="Comma 10 2 2 7 4" xfId="1014" xr:uid="{C8527726-28D3-4C87-B544-B8EFBB573FF7}"/>
    <cellStyle name="Comma 10 2 2 7 4 2" xfId="1015" xr:uid="{3742BE93-2A8B-407C-8ADE-EA885F3C36B0}"/>
    <cellStyle name="Comma 10 2 2 7 4 2 2" xfId="4724" xr:uid="{AC766EC5-BFFC-40B5-AEAC-EC38D82B136E}"/>
    <cellStyle name="Comma 10 2 2 7 4 3" xfId="4725" xr:uid="{961D3130-3A27-4A4A-B5CA-A9D4C492B1BF}"/>
    <cellStyle name="Comma 10 2 2 7 5" xfId="1016" xr:uid="{EC65D84B-C50A-4AB4-8C46-7BAEB90AC97D}"/>
    <cellStyle name="Comma 10 2 2 7 5 2" xfId="4726" xr:uid="{C2151628-BCB7-4408-A7EE-9265C6881F2E}"/>
    <cellStyle name="Comma 10 2 2 7 6" xfId="3718" xr:uid="{DBAFB615-A4EA-4175-A9C2-C40A1CFD06BC}"/>
    <cellStyle name="Comma 10 2 2 8" xfId="417" xr:uid="{834F5CD7-7829-4166-A916-8C1122E70D49}"/>
    <cellStyle name="Comma 10 2 2 8 2" xfId="1017" xr:uid="{806F4607-EF9B-4FAA-AA27-B11D4E8EAD48}"/>
    <cellStyle name="Comma 10 2 2 8 2 2" xfId="1018" xr:uid="{82DC4248-E724-4A3D-BD48-A5AB690D05E1}"/>
    <cellStyle name="Comma 10 2 2 8 2 2 2" xfId="4727" xr:uid="{2EC359CD-6A22-4705-B672-CC7CDBE35189}"/>
    <cellStyle name="Comma 10 2 2 8 2 3" xfId="4728" xr:uid="{049EBFF2-7FD0-4AB0-A3E2-A55FAE7DF73D}"/>
    <cellStyle name="Comma 10 2 2 8 3" xfId="1019" xr:uid="{3D4BB67F-5CB3-4364-9DAB-8FD07FF5C7A4}"/>
    <cellStyle name="Comma 10 2 2 8 3 2" xfId="4729" xr:uid="{63E110EB-D8FF-4907-9D98-B4F6F8D64989}"/>
    <cellStyle name="Comma 10 2 2 8 4" xfId="3719" xr:uid="{E74D62C6-789F-4739-AF20-2EACFB13D735}"/>
    <cellStyle name="Comma 10 2 2 9" xfId="1020" xr:uid="{92590E3E-CED6-403E-954E-571BFEF64C9B}"/>
    <cellStyle name="Comma 10 2 2 9 2" xfId="1021" xr:uid="{E19E6B57-62B0-4A3E-8590-AF72F0DEA2A8}"/>
    <cellStyle name="Comma 10 2 2 9 2 2" xfId="4730" xr:uid="{2AB9EA9E-4371-4526-BF53-C8C2F3CD6E1D}"/>
    <cellStyle name="Comma 10 2 2 9 3" xfId="4731" xr:uid="{A9BFED7D-50F9-43D8-A1D7-8BD6E5601587}"/>
    <cellStyle name="Comma 10 2 3" xfId="66" xr:uid="{012505A5-5B03-41A8-8800-6BAFA906CCD3}"/>
    <cellStyle name="Comma 10 2 3 2" xfId="67" xr:uid="{853B1D1C-03EA-492E-A5F0-14A2DDE4CFA1}"/>
    <cellStyle name="Comma 10 2 3 2 2" xfId="68" xr:uid="{C204BC6A-EEE6-4423-BDC8-9956E12BD84E}"/>
    <cellStyle name="Comma 10 2 3 2 2 2" xfId="435" xr:uid="{AE29ABD1-5E6C-4B69-B593-646E4B7EBDBE}"/>
    <cellStyle name="Comma 10 2 3 2 2 2 2" xfId="1022" xr:uid="{DDC585B5-6D1D-48FC-90B6-CA0B5A534F00}"/>
    <cellStyle name="Comma 10 2 3 2 2 2 2 2" xfId="1023" xr:uid="{5EDED32D-B1AC-4F5C-A781-48CFF03EA761}"/>
    <cellStyle name="Comma 10 2 3 2 2 2 2 2 2" xfId="4732" xr:uid="{6F732F54-74FD-486A-B8B0-9296D427D9F5}"/>
    <cellStyle name="Comma 10 2 3 2 2 2 2 3" xfId="4733" xr:uid="{D5BAE8B2-D121-4756-9104-5B2852C94441}"/>
    <cellStyle name="Comma 10 2 3 2 2 2 3" xfId="1024" xr:uid="{9BAF8E3A-53E3-422F-9A65-EA9F37EDF3E1}"/>
    <cellStyle name="Comma 10 2 3 2 2 2 3 2" xfId="4734" xr:uid="{101650A8-0191-442C-8B8F-B522A9AD2B25}"/>
    <cellStyle name="Comma 10 2 3 2 2 2 4" xfId="3720" xr:uid="{A796E6E1-2F45-4107-8DA6-9B5A05D618A8}"/>
    <cellStyle name="Comma 10 2 3 2 2 3" xfId="1025" xr:uid="{D12EDE24-8FDC-45EA-B693-124479B8407A}"/>
    <cellStyle name="Comma 10 2 3 2 2 3 2" xfId="1026" xr:uid="{961ED201-CA56-455D-A8BC-128DD8786C89}"/>
    <cellStyle name="Comma 10 2 3 2 2 3 2 2" xfId="4735" xr:uid="{8DB8B55D-1A7D-4955-9846-2C1EE182A158}"/>
    <cellStyle name="Comma 10 2 3 2 2 3 3" xfId="4736" xr:uid="{5B4FCF4C-8C37-4457-AE32-1CA4F090F825}"/>
    <cellStyle name="Comma 10 2 3 2 2 4" xfId="1027" xr:uid="{4C560BD7-60A3-4830-B871-9FD2B80967EB}"/>
    <cellStyle name="Comma 10 2 3 2 2 4 2" xfId="4737" xr:uid="{742D0879-7516-4516-B5F9-52137CE8E688}"/>
    <cellStyle name="Comma 10 2 3 2 2 5" xfId="3721" xr:uid="{790BFD80-0946-4BA8-88B4-EDDDD46B44AA}"/>
    <cellStyle name="Comma 10 2 3 2 3" xfId="434" xr:uid="{90CD4C13-D4A9-45AC-9A98-245E97754181}"/>
    <cellStyle name="Comma 10 2 3 2 3 2" xfId="1028" xr:uid="{40964D17-27F2-4DE6-B1B4-155DE373AAE6}"/>
    <cellStyle name="Comma 10 2 3 2 3 2 2" xfId="1029" xr:uid="{80204FAB-F74F-411C-99CA-04E602A2D9A1}"/>
    <cellStyle name="Comma 10 2 3 2 3 2 2 2" xfId="4738" xr:uid="{89E43717-3A7D-41E1-BDA9-572E657D0BF2}"/>
    <cellStyle name="Comma 10 2 3 2 3 2 3" xfId="4739" xr:uid="{E5E16D73-B855-4C76-A45A-A138ECCDC459}"/>
    <cellStyle name="Comma 10 2 3 2 3 3" xfId="1030" xr:uid="{5D016C44-4CC8-4130-B5B3-77202C16D14E}"/>
    <cellStyle name="Comma 10 2 3 2 3 3 2" xfId="4740" xr:uid="{6333D0AF-744E-4946-A571-1CA2337A339D}"/>
    <cellStyle name="Comma 10 2 3 2 3 4" xfId="3722" xr:uid="{870236B7-6055-40D5-9212-FA02131ACD04}"/>
    <cellStyle name="Comma 10 2 3 2 4" xfId="1031" xr:uid="{645B00CF-205B-4FA1-8980-3AC1DBDA52E2}"/>
    <cellStyle name="Comma 10 2 3 2 4 2" xfId="1032" xr:uid="{ACAB9C91-F5C6-402F-9438-B2D5365CA32B}"/>
    <cellStyle name="Comma 10 2 3 2 4 2 2" xfId="4741" xr:uid="{9637E768-EDB2-4E06-9C1C-C2886278FBA6}"/>
    <cellStyle name="Comma 10 2 3 2 4 3" xfId="4742" xr:uid="{75E31066-8DBF-41E9-8891-64C8B5DC1415}"/>
    <cellStyle name="Comma 10 2 3 2 5" xfId="1033" xr:uid="{49C53967-F3C7-405E-919E-BCCC03ADC187}"/>
    <cellStyle name="Comma 10 2 3 2 5 2" xfId="4743" xr:uid="{8C361E1C-D3D3-427E-8D2B-062F37936305}"/>
    <cellStyle name="Comma 10 2 3 2 6" xfId="3723" xr:uid="{56E85131-C34A-478E-A3A2-976168C0D1A2}"/>
    <cellStyle name="Comma 10 2 3 3" xfId="69" xr:uid="{D36C7148-9CA6-47B2-A9B3-FACD69B305A4}"/>
    <cellStyle name="Comma 10 2 3 3 2" xfId="436" xr:uid="{2820DD6C-7221-42AA-9447-3A7FB144128B}"/>
    <cellStyle name="Comma 10 2 3 3 2 2" xfId="1034" xr:uid="{B5832899-A6C2-4A18-907C-2CD5053F0C98}"/>
    <cellStyle name="Comma 10 2 3 3 2 2 2" xfId="1035" xr:uid="{A2972C3B-247D-4337-A8DE-4F769432ED73}"/>
    <cellStyle name="Comma 10 2 3 3 2 2 2 2" xfId="4744" xr:uid="{9B6229FB-4CF3-4D5D-93B6-D5EDD487DEA9}"/>
    <cellStyle name="Comma 10 2 3 3 2 2 3" xfId="4745" xr:uid="{A6880343-0608-4D05-8E3F-FC5F3E47D563}"/>
    <cellStyle name="Comma 10 2 3 3 2 3" xfId="1036" xr:uid="{B7EF2D7B-5E50-422B-A009-6B3C3D12BC2B}"/>
    <cellStyle name="Comma 10 2 3 3 2 3 2" xfId="4746" xr:uid="{A99760EC-81EE-4C01-AE6B-3B409672F972}"/>
    <cellStyle name="Comma 10 2 3 3 2 4" xfId="3724" xr:uid="{AE86A925-4710-48F2-B05E-9FEAF4A5FF41}"/>
    <cellStyle name="Comma 10 2 3 3 3" xfId="1037" xr:uid="{88A771A3-0FFB-432E-A87F-682E7BE8C76D}"/>
    <cellStyle name="Comma 10 2 3 3 3 2" xfId="1038" xr:uid="{60D7CDD5-A2AE-413E-90E1-16881C4913EF}"/>
    <cellStyle name="Comma 10 2 3 3 3 2 2" xfId="4747" xr:uid="{A30EF884-0210-41B8-9D6C-4927A54E9AC6}"/>
    <cellStyle name="Comma 10 2 3 3 3 3" xfId="4748" xr:uid="{D223CCB9-AABF-4E51-912F-599AD6741094}"/>
    <cellStyle name="Comma 10 2 3 3 4" xfId="1039" xr:uid="{16052DA1-795C-4AEA-AF4F-8D6BB1602A54}"/>
    <cellStyle name="Comma 10 2 3 3 4 2" xfId="4749" xr:uid="{D60CEE64-E734-4DC3-9A97-B486FF649187}"/>
    <cellStyle name="Comma 10 2 3 3 5" xfId="3725" xr:uid="{D67AEBFA-FFCE-4388-ACA6-098C19EA38BA}"/>
    <cellStyle name="Comma 10 2 3 4" xfId="433" xr:uid="{4D3BDE02-A6C2-409C-93B2-6E1DDAF19EF8}"/>
    <cellStyle name="Comma 10 2 3 4 2" xfId="1040" xr:uid="{66B7CE04-B79E-4E9F-87FD-95AA979C0A51}"/>
    <cellStyle name="Comma 10 2 3 4 2 2" xfId="1041" xr:uid="{AA06CE1A-6535-4B64-B344-58CFB143D708}"/>
    <cellStyle name="Comma 10 2 3 4 2 2 2" xfId="4750" xr:uid="{9F61D742-A4C0-4AE0-9BAC-4D73F4D56281}"/>
    <cellStyle name="Comma 10 2 3 4 2 3" xfId="4751" xr:uid="{81402F24-4F8E-48E4-AE7C-0EF596CFEDF6}"/>
    <cellStyle name="Comma 10 2 3 4 3" xfId="1042" xr:uid="{66637517-425B-4017-A4E6-B4E9987C1533}"/>
    <cellStyle name="Comma 10 2 3 4 3 2" xfId="4752" xr:uid="{0AE2D7A8-D9EB-4402-9BDF-FFDC99667B36}"/>
    <cellStyle name="Comma 10 2 3 4 4" xfId="3726" xr:uid="{18C6DF76-0133-412A-8A17-AB5194C46D76}"/>
    <cellStyle name="Comma 10 2 3 5" xfId="1043" xr:uid="{CBB4C715-4FEE-4FCD-9FEA-5B973AC99D1E}"/>
    <cellStyle name="Comma 10 2 3 5 2" xfId="1044" xr:uid="{A8C93A54-33B4-4976-A861-0DEB9CDDE2A5}"/>
    <cellStyle name="Comma 10 2 3 5 2 2" xfId="4753" xr:uid="{C92BEC2A-3BD1-4B35-9651-AC8150E057C7}"/>
    <cellStyle name="Comma 10 2 3 5 3" xfId="4754" xr:uid="{C0AD0860-8FD9-4273-A3A7-D9AAC7577923}"/>
    <cellStyle name="Comma 10 2 3 6" xfId="1045" xr:uid="{E26C674B-D03D-4AB9-97DA-22624FE238E0}"/>
    <cellStyle name="Comma 10 2 3 6 2" xfId="4755" xr:uid="{D9BE771F-F18D-4E52-A5EB-50A797CB1DBA}"/>
    <cellStyle name="Comma 10 2 3 7" xfId="3727" xr:uid="{E98B7757-73AD-40D8-9A39-F1EA3BD84530}"/>
    <cellStyle name="Comma 10 2 4" xfId="70" xr:uid="{48BE1671-7C03-41B9-992F-781D5FA2F118}"/>
    <cellStyle name="Comma 10 2 4 2" xfId="71" xr:uid="{E319AE2F-1F3A-4F42-BBB7-EB183E2D8ED6}"/>
    <cellStyle name="Comma 10 2 4 2 2" xfId="72" xr:uid="{0828B92D-83A3-46C7-9D2D-553B08B535A8}"/>
    <cellStyle name="Comma 10 2 4 2 2 2" xfId="439" xr:uid="{2AB81167-C05E-4B1C-96A9-D1E91FF35CFF}"/>
    <cellStyle name="Comma 10 2 4 2 2 2 2" xfId="1046" xr:uid="{6C539F10-459C-48EB-8912-F820D8839F6C}"/>
    <cellStyle name="Comma 10 2 4 2 2 2 2 2" xfId="1047" xr:uid="{278AADA8-01B8-4515-92F3-4859E4F07B0F}"/>
    <cellStyle name="Comma 10 2 4 2 2 2 2 2 2" xfId="4756" xr:uid="{C7BC25F9-EB6A-44F7-BD29-B26FA066965D}"/>
    <cellStyle name="Comma 10 2 4 2 2 2 2 3" xfId="4757" xr:uid="{41461BF0-A1B3-430F-A787-94B14DC877FE}"/>
    <cellStyle name="Comma 10 2 4 2 2 2 3" xfId="1048" xr:uid="{2069185A-633E-4A07-9372-B3FB3B7F4C40}"/>
    <cellStyle name="Comma 10 2 4 2 2 2 3 2" xfId="4758" xr:uid="{F1E7A53C-8D1C-45DF-83B9-17D3D932BA1E}"/>
    <cellStyle name="Comma 10 2 4 2 2 2 4" xfId="3728" xr:uid="{F453E526-20FE-4BD4-A9D1-52DD0B32C7B9}"/>
    <cellStyle name="Comma 10 2 4 2 2 3" xfId="1049" xr:uid="{180F7772-ED38-41A2-95E5-F26831917187}"/>
    <cellStyle name="Comma 10 2 4 2 2 3 2" xfId="1050" xr:uid="{45A1B2DF-5C57-4F7D-BECC-33EBC9C60C5C}"/>
    <cellStyle name="Comma 10 2 4 2 2 3 2 2" xfId="4759" xr:uid="{BFB68CF2-F0FD-4815-9A83-DEBBE920FCCB}"/>
    <cellStyle name="Comma 10 2 4 2 2 3 3" xfId="4760" xr:uid="{FF2E971A-51B3-41FE-B737-16CA0877F17B}"/>
    <cellStyle name="Comma 10 2 4 2 2 4" xfId="1051" xr:uid="{6453DA7E-7A8E-4490-8DCA-731B5DEEC2F2}"/>
    <cellStyle name="Comma 10 2 4 2 2 4 2" xfId="4761" xr:uid="{A0FBB1ED-DB6C-4DE3-8F56-C7AB20525459}"/>
    <cellStyle name="Comma 10 2 4 2 2 5" xfId="3729" xr:uid="{48F2C5AA-36ED-42A1-A586-DBD6B7EB6EE1}"/>
    <cellStyle name="Comma 10 2 4 2 3" xfId="438" xr:uid="{F159BF7C-E533-47BD-B222-D073E38505EB}"/>
    <cellStyle name="Comma 10 2 4 2 3 2" xfId="1052" xr:uid="{DC7BC54C-7B73-4455-97B9-CC7D5808E62D}"/>
    <cellStyle name="Comma 10 2 4 2 3 2 2" xfId="1053" xr:uid="{C498DC6A-968F-44F3-9A40-1C040308149E}"/>
    <cellStyle name="Comma 10 2 4 2 3 2 2 2" xfId="4762" xr:uid="{DDE44712-AF73-4620-ACA3-CEC6648841A9}"/>
    <cellStyle name="Comma 10 2 4 2 3 2 3" xfId="4763" xr:uid="{1B1A5040-EF84-4264-9EF0-5C332043339B}"/>
    <cellStyle name="Comma 10 2 4 2 3 3" xfId="1054" xr:uid="{3F534F64-63D3-408B-B306-308B6C1B4D8B}"/>
    <cellStyle name="Comma 10 2 4 2 3 3 2" xfId="4764" xr:uid="{7F7AD9AC-29AE-4CC9-8211-CF87C09180E5}"/>
    <cellStyle name="Comma 10 2 4 2 3 4" xfId="3730" xr:uid="{BEA9A7E2-E73A-46A8-964A-E48F504E6C09}"/>
    <cellStyle name="Comma 10 2 4 2 4" xfId="1055" xr:uid="{8ECC4624-30B6-4EC6-A3AD-F5131A5EA884}"/>
    <cellStyle name="Comma 10 2 4 2 4 2" xfId="1056" xr:uid="{3A49F9FF-A82E-4B06-9AD1-AAA430927033}"/>
    <cellStyle name="Comma 10 2 4 2 4 2 2" xfId="4765" xr:uid="{2DD4D596-E01A-4FA5-B9C2-F394528106E2}"/>
    <cellStyle name="Comma 10 2 4 2 4 3" xfId="4766" xr:uid="{6B07E1BE-1C88-46BC-9BD5-C39F3F42A55F}"/>
    <cellStyle name="Comma 10 2 4 2 5" xfId="1057" xr:uid="{6D2EBBF3-ABA9-4F33-95DE-E75C4C54927A}"/>
    <cellStyle name="Comma 10 2 4 2 5 2" xfId="4767" xr:uid="{ADFCED42-960C-4022-981A-EE41016DDCF9}"/>
    <cellStyle name="Comma 10 2 4 2 6" xfId="3731" xr:uid="{5E05E9DE-1C97-4811-8081-B219DB086AFB}"/>
    <cellStyle name="Comma 10 2 4 3" xfId="73" xr:uid="{39D92EEA-5E33-4B25-BCC7-6B0B3F1BFEEE}"/>
    <cellStyle name="Comma 10 2 4 3 2" xfId="440" xr:uid="{4330EDFA-91ED-4BDF-A90F-5F01AEE487FE}"/>
    <cellStyle name="Comma 10 2 4 3 2 2" xfId="1058" xr:uid="{6682A78F-E071-474C-972D-49CE11387273}"/>
    <cellStyle name="Comma 10 2 4 3 2 2 2" xfId="1059" xr:uid="{190F9817-9EA3-418A-B93E-90F0BD11DC27}"/>
    <cellStyle name="Comma 10 2 4 3 2 2 2 2" xfId="4768" xr:uid="{812A7BC8-2A01-4BE8-90CC-4B1A61CF34AF}"/>
    <cellStyle name="Comma 10 2 4 3 2 2 3" xfId="4769" xr:uid="{F762EB30-ED63-4899-A27A-839EBBFDDCF8}"/>
    <cellStyle name="Comma 10 2 4 3 2 3" xfId="1060" xr:uid="{BB84513E-5B14-41D0-BA72-5F205E7A8D2B}"/>
    <cellStyle name="Comma 10 2 4 3 2 3 2" xfId="4770" xr:uid="{A71B85E6-4F9D-4028-AFE7-D9968F5B9AF8}"/>
    <cellStyle name="Comma 10 2 4 3 2 4" xfId="3732" xr:uid="{32008A57-6BA7-437E-8027-05B110C17E69}"/>
    <cellStyle name="Comma 10 2 4 3 3" xfId="1061" xr:uid="{42ED34DC-FE58-4FCE-AE1B-7507B9460B16}"/>
    <cellStyle name="Comma 10 2 4 3 3 2" xfId="1062" xr:uid="{1373F44C-6EFF-4CB2-BC25-24B8CB2DF358}"/>
    <cellStyle name="Comma 10 2 4 3 3 2 2" xfId="4771" xr:uid="{A80C9478-3C7F-466C-B269-08E32B9AB6E5}"/>
    <cellStyle name="Comma 10 2 4 3 3 3" xfId="4772" xr:uid="{5228C502-E2DB-420D-B7CA-A33A3B66EA9F}"/>
    <cellStyle name="Comma 10 2 4 3 4" xfId="1063" xr:uid="{DA71EDA9-E7A1-4093-980F-F67019727809}"/>
    <cellStyle name="Comma 10 2 4 3 4 2" xfId="4773" xr:uid="{00F55504-7BCB-41BF-8EE4-74879F126045}"/>
    <cellStyle name="Comma 10 2 4 3 5" xfId="3733" xr:uid="{157CF85D-36C7-46AD-90D1-CFD89F07D430}"/>
    <cellStyle name="Comma 10 2 4 4" xfId="437" xr:uid="{3E9141F6-D7FE-4C88-9097-0783DEDF8B8E}"/>
    <cellStyle name="Comma 10 2 4 4 2" xfId="1064" xr:uid="{0B71E87A-0538-4E4A-B3D7-0E5E998C2EA1}"/>
    <cellStyle name="Comma 10 2 4 4 2 2" xfId="1065" xr:uid="{C1153F9A-BEAC-4349-B25A-F9779636FD77}"/>
    <cellStyle name="Comma 10 2 4 4 2 2 2" xfId="4774" xr:uid="{14317B36-63F6-432C-9738-16FEA562AAC1}"/>
    <cellStyle name="Comma 10 2 4 4 2 3" xfId="4775" xr:uid="{18C104A7-9618-4E69-9BA0-6811018D0246}"/>
    <cellStyle name="Comma 10 2 4 4 3" xfId="1066" xr:uid="{DE2D9A7B-17CB-4738-95D8-12A58AC6D242}"/>
    <cellStyle name="Comma 10 2 4 4 3 2" xfId="4776" xr:uid="{EF1D2029-576E-460A-8B5C-EDB96280D343}"/>
    <cellStyle name="Comma 10 2 4 4 4" xfId="3734" xr:uid="{698894DA-7030-4084-A918-450AC545E7A8}"/>
    <cellStyle name="Comma 10 2 4 5" xfId="1067" xr:uid="{7D6445A8-8795-4353-BD0B-9E84D866C790}"/>
    <cellStyle name="Comma 10 2 4 5 2" xfId="1068" xr:uid="{8603EBB9-7CE1-423E-8802-F95D7C7C8510}"/>
    <cellStyle name="Comma 10 2 4 5 2 2" xfId="4777" xr:uid="{4FB406BB-2639-4859-8BA6-1F228AC611BD}"/>
    <cellStyle name="Comma 10 2 4 5 3" xfId="4778" xr:uid="{F7148E67-8F63-485C-993C-E8A43D0477CE}"/>
    <cellStyle name="Comma 10 2 4 6" xfId="1069" xr:uid="{97DE8D69-9524-4BC0-8264-EEC7290FC63C}"/>
    <cellStyle name="Comma 10 2 4 6 2" xfId="4779" xr:uid="{D0DBA184-F162-4912-BE30-E27628DD9F76}"/>
    <cellStyle name="Comma 10 2 4 7" xfId="3735" xr:uid="{7769608F-8A1A-491D-BBC1-30E50FA2FDDF}"/>
    <cellStyle name="Comma 10 2 5" xfId="74" xr:uid="{3AA228BC-4EE4-46A6-A1B2-FD46B0DE81A6}"/>
    <cellStyle name="Comma 10 2 5 2" xfId="75" xr:uid="{D84F0934-CE5C-4E88-91C1-540B1616511A}"/>
    <cellStyle name="Comma 10 2 5 2 2" xfId="442" xr:uid="{4DA20EDF-D777-40E5-B3EF-543D32817114}"/>
    <cellStyle name="Comma 10 2 5 2 2 2" xfId="1070" xr:uid="{133197DE-895C-45EB-A5E9-5A0DD420C5C4}"/>
    <cellStyle name="Comma 10 2 5 2 2 2 2" xfId="1071" xr:uid="{5E7184CD-CD38-4C57-92AF-672FE9E870BB}"/>
    <cellStyle name="Comma 10 2 5 2 2 2 2 2" xfId="4780" xr:uid="{FCA7E8D5-0A28-44FE-8AAB-BB28BE7E2A60}"/>
    <cellStyle name="Comma 10 2 5 2 2 2 3" xfId="4781" xr:uid="{C94FC093-E72B-442D-A4F0-9DA75F006717}"/>
    <cellStyle name="Comma 10 2 5 2 2 3" xfId="1072" xr:uid="{50C91F12-ACCA-460D-B842-C4746CADA73A}"/>
    <cellStyle name="Comma 10 2 5 2 2 3 2" xfId="4782" xr:uid="{E3E07D52-E812-4752-B338-53A5D1ABAFE3}"/>
    <cellStyle name="Comma 10 2 5 2 2 4" xfId="3736" xr:uid="{63CEC073-D5D9-461F-93B3-3E3C0F6A83D5}"/>
    <cellStyle name="Comma 10 2 5 2 3" xfId="1073" xr:uid="{49FEF1FF-05F3-4692-8DBA-A521E99142DB}"/>
    <cellStyle name="Comma 10 2 5 2 3 2" xfId="1074" xr:uid="{A0A82F7A-1354-4013-937E-CE6F25F6ADFC}"/>
    <cellStyle name="Comma 10 2 5 2 3 2 2" xfId="4783" xr:uid="{F8938CC1-C032-4CDA-9F52-A24C2100938E}"/>
    <cellStyle name="Comma 10 2 5 2 3 3" xfId="4784" xr:uid="{EAB1DB59-44A6-4072-A9A1-7DE803272BEB}"/>
    <cellStyle name="Comma 10 2 5 2 4" xfId="1075" xr:uid="{9F585E7A-EFCF-40E6-99ED-2D5982F7440E}"/>
    <cellStyle name="Comma 10 2 5 2 4 2" xfId="4785" xr:uid="{021D03F2-A408-475D-A1EE-509A6CE8131F}"/>
    <cellStyle name="Comma 10 2 5 2 5" xfId="3737" xr:uid="{2E2B58AB-3F96-4A57-8F37-12AD48B27541}"/>
    <cellStyle name="Comma 10 2 5 3" xfId="441" xr:uid="{4EFA69BC-AD06-40F5-94A7-A2AF467464C7}"/>
    <cellStyle name="Comma 10 2 5 3 2" xfId="1076" xr:uid="{1C810A6D-5F00-42B9-B0BF-B8FF804B5AE0}"/>
    <cellStyle name="Comma 10 2 5 3 2 2" xfId="1077" xr:uid="{4B4FF460-4BE9-4C1C-9958-125E7DD225DF}"/>
    <cellStyle name="Comma 10 2 5 3 2 2 2" xfId="4786" xr:uid="{AF3274C1-AFEC-4C6E-ABF1-37EF619F8085}"/>
    <cellStyle name="Comma 10 2 5 3 2 3" xfId="4787" xr:uid="{5BFE0914-6B26-4D8A-BEC3-3493C9EF4E2C}"/>
    <cellStyle name="Comma 10 2 5 3 3" xfId="1078" xr:uid="{3247940B-D199-45C4-84A5-436A1BDDD10C}"/>
    <cellStyle name="Comma 10 2 5 3 3 2" xfId="4788" xr:uid="{FB22BE60-832B-481E-A066-CF9E92D43741}"/>
    <cellStyle name="Comma 10 2 5 3 4" xfId="3738" xr:uid="{C94C92A9-538A-465C-B960-416D5FB9C8B1}"/>
    <cellStyle name="Comma 10 2 5 4" xfId="1079" xr:uid="{FC3C202A-1619-438B-84A8-467BC34B34CD}"/>
    <cellStyle name="Comma 10 2 5 4 2" xfId="1080" xr:uid="{CF389774-185E-4B31-A816-F52E9394FA39}"/>
    <cellStyle name="Comma 10 2 5 4 2 2" xfId="4789" xr:uid="{0DB3CDD4-5688-40AD-A7E4-87D754A9A4B5}"/>
    <cellStyle name="Comma 10 2 5 4 3" xfId="4790" xr:uid="{8CA41ACE-21BD-4066-A1E6-A1779B367B69}"/>
    <cellStyle name="Comma 10 2 5 5" xfId="1081" xr:uid="{1196789E-219E-4668-BA78-C384BCBEFFCB}"/>
    <cellStyle name="Comma 10 2 5 5 2" xfId="4791" xr:uid="{098CB01D-8FB5-4610-8ADE-CC6E0BF41F47}"/>
    <cellStyle name="Comma 10 2 5 6" xfId="3739" xr:uid="{498B6CE9-1EB1-4EAF-AD16-A4D2BA349487}"/>
    <cellStyle name="Comma 10 2 6" xfId="76" xr:uid="{E768EB00-0F83-4F04-A004-2FF6D607A484}"/>
    <cellStyle name="Comma 10 2 6 2" xfId="77" xr:uid="{8C1B3E85-DBA9-4EAB-BC41-A604F278B501}"/>
    <cellStyle name="Comma 10 2 6 2 2" xfId="444" xr:uid="{574F4D90-855D-46F1-8130-FAC8CE935D9D}"/>
    <cellStyle name="Comma 10 2 6 2 2 2" xfId="1082" xr:uid="{9E56BA39-0286-47E0-8ABE-A8B429E8039D}"/>
    <cellStyle name="Comma 10 2 6 2 2 2 2" xfId="1083" xr:uid="{31AA8615-44CF-43FD-979F-7D3DF2842C50}"/>
    <cellStyle name="Comma 10 2 6 2 2 2 2 2" xfId="4792" xr:uid="{1DE6D6F6-CFB1-46F2-9636-83BAE6F417FF}"/>
    <cellStyle name="Comma 10 2 6 2 2 2 3" xfId="4793" xr:uid="{B188EC25-980F-40D3-9D8A-0E14A2DDCE6A}"/>
    <cellStyle name="Comma 10 2 6 2 2 3" xfId="1084" xr:uid="{F11BBEEB-2684-4D21-A150-5FDC6F8726F7}"/>
    <cellStyle name="Comma 10 2 6 2 2 3 2" xfId="4794" xr:uid="{88172040-91B6-4A34-85D2-AAFD5C7A9D0B}"/>
    <cellStyle name="Comma 10 2 6 2 2 4" xfId="3740" xr:uid="{DE06A50D-7391-4A49-8FA8-0198D04A3026}"/>
    <cellStyle name="Comma 10 2 6 2 3" xfId="1085" xr:uid="{3D18145F-2921-42FE-9F51-5E10276C9BF6}"/>
    <cellStyle name="Comma 10 2 6 2 3 2" xfId="1086" xr:uid="{AAB4B781-F98F-4B59-9100-8C9FE4FB78A4}"/>
    <cellStyle name="Comma 10 2 6 2 3 2 2" xfId="4795" xr:uid="{296F531B-50A2-4A5F-BFAF-428038288D06}"/>
    <cellStyle name="Comma 10 2 6 2 3 3" xfId="4796" xr:uid="{85B4A777-9481-458C-A025-EBE1C4B15E0A}"/>
    <cellStyle name="Comma 10 2 6 2 4" xfId="1087" xr:uid="{2AF613FD-8AE6-4F3E-B22B-DB1F24536828}"/>
    <cellStyle name="Comma 10 2 6 2 4 2" xfId="4797" xr:uid="{7FFAB815-429D-4545-AD92-E2AD49C46D08}"/>
    <cellStyle name="Comma 10 2 6 2 5" xfId="3741" xr:uid="{27CE0811-159A-474C-9A11-74A80F9C55C7}"/>
    <cellStyle name="Comma 10 2 6 3" xfId="443" xr:uid="{9680B86E-E70B-4A6B-AAF8-DFC386C797CE}"/>
    <cellStyle name="Comma 10 2 6 3 2" xfId="1088" xr:uid="{FDD8274E-5367-4A82-893A-90C803A41463}"/>
    <cellStyle name="Comma 10 2 6 3 2 2" xfId="1089" xr:uid="{2B775B16-719A-4397-B171-2DDFB6C7B970}"/>
    <cellStyle name="Comma 10 2 6 3 2 2 2" xfId="4798" xr:uid="{2EE498E9-4F9E-4C44-A399-79B24A5465B7}"/>
    <cellStyle name="Comma 10 2 6 3 2 3" xfId="4799" xr:uid="{8FD8A148-B94C-48A8-8242-04376848ACB6}"/>
    <cellStyle name="Comma 10 2 6 3 3" xfId="1090" xr:uid="{A64F5242-7619-4A98-AF59-2B35ABD55994}"/>
    <cellStyle name="Comma 10 2 6 3 3 2" xfId="4800" xr:uid="{50C3BA9F-FB1A-4170-AAB5-BB945D67AE63}"/>
    <cellStyle name="Comma 10 2 6 3 4" xfId="3742" xr:uid="{3C2C31A7-055A-4D45-87C9-78D24E4841B8}"/>
    <cellStyle name="Comma 10 2 6 4" xfId="1091" xr:uid="{A8F59085-A3BE-4186-9772-ED7E64408EDF}"/>
    <cellStyle name="Comma 10 2 6 4 2" xfId="1092" xr:uid="{281F0983-EBA2-4D3E-BB4F-B2390641CF09}"/>
    <cellStyle name="Comma 10 2 6 4 2 2" xfId="4801" xr:uid="{C17D2F12-C93B-4088-8443-B3A738A2EE2E}"/>
    <cellStyle name="Comma 10 2 6 4 3" xfId="4802" xr:uid="{197DB31D-6A81-4FF0-94A7-9C68ACE46D38}"/>
    <cellStyle name="Comma 10 2 6 5" xfId="1093" xr:uid="{83E83F71-9EE4-4EE1-9BB7-6D3E463CF991}"/>
    <cellStyle name="Comma 10 2 6 5 2" xfId="4803" xr:uid="{20576399-41BD-4B41-B611-09B0971D252B}"/>
    <cellStyle name="Comma 10 2 6 6" xfId="3743" xr:uid="{B05B9350-7CA9-4E90-BCB9-657F320A29DC}"/>
    <cellStyle name="Comma 10 2 7" xfId="78" xr:uid="{68906DEF-975B-4427-94E9-1AA9583EECE5}"/>
    <cellStyle name="Comma 10 2 7 2" xfId="79" xr:uid="{832FB719-C3AD-494B-B9CA-25B5F3163245}"/>
    <cellStyle name="Comma 10 2 7 2 2" xfId="446" xr:uid="{152AE2B8-A748-4620-94BE-6DA6578B25FD}"/>
    <cellStyle name="Comma 10 2 7 2 2 2" xfId="1094" xr:uid="{89A6A3C2-B2D9-44C1-9431-A08CE1BCD6AE}"/>
    <cellStyle name="Comma 10 2 7 2 2 2 2" xfId="1095" xr:uid="{E4D3B832-D173-4214-B831-B05EB5C078D5}"/>
    <cellStyle name="Comma 10 2 7 2 2 2 2 2" xfId="4804" xr:uid="{66F01D73-3BA1-4413-AC1D-7C0BD108C975}"/>
    <cellStyle name="Comma 10 2 7 2 2 2 3" xfId="4805" xr:uid="{384BC64D-FF04-4233-BF80-C6FA8158236A}"/>
    <cellStyle name="Comma 10 2 7 2 2 3" xfId="1096" xr:uid="{1C290343-1BE1-443D-82C9-85E0D5B6F12A}"/>
    <cellStyle name="Comma 10 2 7 2 2 3 2" xfId="4806" xr:uid="{85B45ABD-1D3A-4D74-8047-121E5918CE63}"/>
    <cellStyle name="Comma 10 2 7 2 2 4" xfId="3744" xr:uid="{A787FA2A-99DE-414C-96FF-A462F1D97C3C}"/>
    <cellStyle name="Comma 10 2 7 2 3" xfId="1097" xr:uid="{9786F8A6-05BE-48A9-B1F9-0276AAC4245F}"/>
    <cellStyle name="Comma 10 2 7 2 3 2" xfId="1098" xr:uid="{6E52FCE4-2AAB-4AA4-955B-C3C6B964FFC7}"/>
    <cellStyle name="Comma 10 2 7 2 3 2 2" xfId="4807" xr:uid="{CBA71A4A-0894-423E-BC27-1FD3D8818A8C}"/>
    <cellStyle name="Comma 10 2 7 2 3 3" xfId="4808" xr:uid="{3D1E22D7-8DBF-48FE-9AB7-D990B84D3D99}"/>
    <cellStyle name="Comma 10 2 7 2 4" xfId="1099" xr:uid="{CA53D8AF-D524-4266-B6E0-7B98EE7B6537}"/>
    <cellStyle name="Comma 10 2 7 2 4 2" xfId="4809" xr:uid="{78F66D25-694E-47FF-AB27-3FED496C8403}"/>
    <cellStyle name="Comma 10 2 7 2 5" xfId="3745" xr:uid="{216FA27E-DF12-483A-92DE-00504BC64565}"/>
    <cellStyle name="Comma 10 2 7 3" xfId="445" xr:uid="{FEC66384-D408-4BF9-B6C8-080AB657B357}"/>
    <cellStyle name="Comma 10 2 7 3 2" xfId="1100" xr:uid="{D22BDF33-699F-4AE7-8EA4-B050B401C574}"/>
    <cellStyle name="Comma 10 2 7 3 2 2" xfId="1101" xr:uid="{371AEB85-EAAF-4243-9CE2-1C1105153093}"/>
    <cellStyle name="Comma 10 2 7 3 2 2 2" xfId="4810" xr:uid="{7B60A864-CB1F-4759-BA92-C3C431DE19AA}"/>
    <cellStyle name="Comma 10 2 7 3 2 3" xfId="4811" xr:uid="{2D24AE13-84CC-4092-A026-77EFA58B68CA}"/>
    <cellStyle name="Comma 10 2 7 3 3" xfId="1102" xr:uid="{D18E3ABA-E833-4D3A-8AA8-74D3977BE6BB}"/>
    <cellStyle name="Comma 10 2 7 3 3 2" xfId="4812" xr:uid="{32CBA11F-31F4-4291-B4F2-2CA599985868}"/>
    <cellStyle name="Comma 10 2 7 3 4" xfId="3746" xr:uid="{BCCCEA01-5A03-4B58-9677-109F701D7E7A}"/>
    <cellStyle name="Comma 10 2 7 4" xfId="1103" xr:uid="{A0CB1E09-7608-452C-9275-B02122E53359}"/>
    <cellStyle name="Comma 10 2 7 4 2" xfId="1104" xr:uid="{3B92F304-1389-433A-9C6A-7531DDB772D6}"/>
    <cellStyle name="Comma 10 2 7 4 2 2" xfId="4813" xr:uid="{93C60FDC-D709-4955-AA09-BECFCF02DA16}"/>
    <cellStyle name="Comma 10 2 7 4 3" xfId="4814" xr:uid="{FEFA8FEE-3A7A-4D27-B610-050580CF8A12}"/>
    <cellStyle name="Comma 10 2 7 5" xfId="1105" xr:uid="{BE065A83-AC44-4782-9EBD-346BEEE1736F}"/>
    <cellStyle name="Comma 10 2 7 5 2" xfId="4815" xr:uid="{7E3C32DE-4CD0-49CA-8C14-BC3091DFE2E6}"/>
    <cellStyle name="Comma 10 2 7 6" xfId="3747" xr:uid="{E0480567-0198-4F33-87C8-A43C56E4B016}"/>
    <cellStyle name="Comma 10 2 8" xfId="80" xr:uid="{864D17BD-5A2D-4232-888A-BF7AC39B5C98}"/>
    <cellStyle name="Comma 10 2 8 2" xfId="447" xr:uid="{5723FAC2-730C-4BE4-81B4-CBCB0A70343F}"/>
    <cellStyle name="Comma 10 2 8 2 2" xfId="1106" xr:uid="{8EBBE928-340C-4AD7-B336-7B58446C949B}"/>
    <cellStyle name="Comma 10 2 8 2 2 2" xfId="1107" xr:uid="{57921BF1-8CE2-48D3-8F5D-AEA14A5675A8}"/>
    <cellStyle name="Comma 10 2 8 2 2 2 2" xfId="4816" xr:uid="{C26EDE0C-0D86-4A81-A36A-83105BA24812}"/>
    <cellStyle name="Comma 10 2 8 2 2 3" xfId="4817" xr:uid="{13712A60-F976-4C0F-934B-4CBA14ED0814}"/>
    <cellStyle name="Comma 10 2 8 2 3" xfId="1108" xr:uid="{F4292AFB-2A1C-4BC6-B3EB-26D1ADBC3B74}"/>
    <cellStyle name="Comma 10 2 8 2 3 2" xfId="4818" xr:uid="{FF492040-A55E-4960-ABA3-4CF35B90BDC9}"/>
    <cellStyle name="Comma 10 2 8 2 4" xfId="3748" xr:uid="{3751011B-D185-4B57-AC8A-189DE0AE0108}"/>
    <cellStyle name="Comma 10 2 8 3" xfId="1109" xr:uid="{753F6891-E595-457E-B39F-5EBDD70F470D}"/>
    <cellStyle name="Comma 10 2 8 3 2" xfId="1110" xr:uid="{87288873-7E50-40A5-ABEA-3C6C76FB2B00}"/>
    <cellStyle name="Comma 10 2 8 3 2 2" xfId="4819" xr:uid="{355792E9-E936-470B-85B3-9ACA19C6AC04}"/>
    <cellStyle name="Comma 10 2 8 3 3" xfId="4820" xr:uid="{93D38D5E-AA8C-4270-B867-2E8B13793B52}"/>
    <cellStyle name="Comma 10 2 8 4" xfId="1111" xr:uid="{415CBEF4-2854-4494-9435-AC053D7A78F0}"/>
    <cellStyle name="Comma 10 2 8 4 2" xfId="4821" xr:uid="{4A181F51-80E4-4F3C-A92F-F4DF22E1D8F4}"/>
    <cellStyle name="Comma 10 2 8 5" xfId="3749" xr:uid="{BAC50996-61BB-4733-8471-85B81D1253C6}"/>
    <cellStyle name="Comma 10 2 9" xfId="81" xr:uid="{17F661A9-A63A-4737-AB60-7DEF3903F1A5}"/>
    <cellStyle name="Comma 10 2 9 2" xfId="448" xr:uid="{A3F8C757-00BF-41B0-B878-530C63F18932}"/>
    <cellStyle name="Comma 10 2 9 2 2" xfId="1112" xr:uid="{63C29658-AF34-4383-82CA-AF580F869956}"/>
    <cellStyle name="Comma 10 2 9 2 2 2" xfId="1113" xr:uid="{39CBAE9E-D86D-4041-A814-7323BBF2DA1B}"/>
    <cellStyle name="Comma 10 2 9 2 2 2 2" xfId="4822" xr:uid="{C8AAEF90-99D3-45E5-99EE-74740A73ED12}"/>
    <cellStyle name="Comma 10 2 9 2 2 3" xfId="4823" xr:uid="{A23B293D-1C3F-46C4-8AB5-991B928B40D8}"/>
    <cellStyle name="Comma 10 2 9 2 3" xfId="1114" xr:uid="{88A2CEC3-8AE9-4F1F-875B-ACED86F5F5B3}"/>
    <cellStyle name="Comma 10 2 9 2 3 2" xfId="4824" xr:uid="{DC83A675-189D-425E-82DC-F0B329103441}"/>
    <cellStyle name="Comma 10 2 9 2 4" xfId="3750" xr:uid="{8BE0CDF2-EA83-4042-9381-BFDCDFEC6F66}"/>
    <cellStyle name="Comma 10 2 9 3" xfId="1115" xr:uid="{A6CB7184-59E0-4505-B58A-8178F795D720}"/>
    <cellStyle name="Comma 10 2 9 3 2" xfId="1116" xr:uid="{47950271-4089-4CC8-B13E-B7722E94D28B}"/>
    <cellStyle name="Comma 10 2 9 3 2 2" xfId="4825" xr:uid="{E1CBC485-8792-488D-B102-94F902DC8417}"/>
    <cellStyle name="Comma 10 2 9 3 3" xfId="4826" xr:uid="{5843655B-C540-4471-BD0E-128F745D8A37}"/>
    <cellStyle name="Comma 10 2 9 4" xfId="1117" xr:uid="{F035A844-7D3A-4BB5-881E-CFFC781A94B5}"/>
    <cellStyle name="Comma 10 2 9 4 2" xfId="4827" xr:uid="{B29399A7-904B-4195-9983-90509FA1045C}"/>
    <cellStyle name="Comma 10 2 9 5" xfId="3751" xr:uid="{44C15A3C-3843-4752-ADAE-89E26B82937B}"/>
    <cellStyle name="Comma 10 20" xfId="7972" xr:uid="{8D9B082E-C437-46E8-81F5-FC2A7C39D038}"/>
    <cellStyle name="Comma 10 3" xfId="82" xr:uid="{AA8F991B-DA92-4A39-A314-B6B7435F104C}"/>
    <cellStyle name="Comma 10 3 10" xfId="1118" xr:uid="{1DA93232-EED3-4F3B-9A61-358CB3BFA3F5}"/>
    <cellStyle name="Comma 10 3 10 2" xfId="1119" xr:uid="{81B318CA-10A3-4D9D-9119-CD65EEB02A34}"/>
    <cellStyle name="Comma 10 3 10 2 2" xfId="4828" xr:uid="{162A83DF-F4B1-4411-AE06-095D029507FA}"/>
    <cellStyle name="Comma 10 3 10 3" xfId="4829" xr:uid="{6F45804C-D4CD-4251-9305-8D68C3E0F9BF}"/>
    <cellStyle name="Comma 10 3 11" xfId="1120" xr:uid="{5F10C664-0B53-4147-A225-8274826B4B90}"/>
    <cellStyle name="Comma 10 3 11 2" xfId="1121" xr:uid="{746790B3-3073-4EBE-BFAF-34093F5E0CE6}"/>
    <cellStyle name="Comma 10 3 11 2 2" xfId="4830" xr:uid="{EE8B0C7B-0762-49A0-A905-57D123DA6E96}"/>
    <cellStyle name="Comma 10 3 11 3" xfId="4831" xr:uid="{CDDEF540-14B2-4C61-B84C-88EB241ADACA}"/>
    <cellStyle name="Comma 10 3 12" xfId="1122" xr:uid="{2389789C-856A-4672-8ACD-0CCF4E31A7B9}"/>
    <cellStyle name="Comma 10 3 12 2" xfId="4832" xr:uid="{6BBE71CD-D89B-4DE2-BA6A-EE0D389350B8}"/>
    <cellStyle name="Comma 10 3 13" xfId="3752" xr:uid="{AAA97FFD-7620-4FCB-9252-A223A6DDEE57}"/>
    <cellStyle name="Comma 10 3 2" xfId="83" xr:uid="{8D2C427B-33E0-439C-B98C-64E894D3FB8F}"/>
    <cellStyle name="Comma 10 3 2 2" xfId="84" xr:uid="{AA1F97B8-48C5-4958-8D31-3A00A1E540D3}"/>
    <cellStyle name="Comma 10 3 2 2 2" xfId="85" xr:uid="{40974C01-ABB7-417B-88D4-4745773A9988}"/>
    <cellStyle name="Comma 10 3 2 2 2 2" xfId="452" xr:uid="{03FB4F30-9F31-4A5D-870D-99F1E08F4F51}"/>
    <cellStyle name="Comma 10 3 2 2 2 2 2" xfId="1123" xr:uid="{EFD7B6AC-27AC-437F-90C1-489241CF0367}"/>
    <cellStyle name="Comma 10 3 2 2 2 2 2 2" xfId="1124" xr:uid="{18FA8885-88E2-4C76-AF4E-0B7E859497A4}"/>
    <cellStyle name="Comma 10 3 2 2 2 2 2 2 2" xfId="4833" xr:uid="{C0634E30-BB86-4093-BCA4-E716C5B8523B}"/>
    <cellStyle name="Comma 10 3 2 2 2 2 2 3" xfId="4834" xr:uid="{E4DD9226-88F8-4F6E-BCB3-5BEF6F738096}"/>
    <cellStyle name="Comma 10 3 2 2 2 2 3" xfId="1125" xr:uid="{82F6DBAC-8CC7-4ECB-B17E-1201EBAF376F}"/>
    <cellStyle name="Comma 10 3 2 2 2 2 3 2" xfId="4835" xr:uid="{43AD3E0C-DB35-4654-850E-6999658AF3CE}"/>
    <cellStyle name="Comma 10 3 2 2 2 2 4" xfId="3753" xr:uid="{7CA153CD-DAC8-458D-BBDD-93830B94795F}"/>
    <cellStyle name="Comma 10 3 2 2 2 3" xfId="1126" xr:uid="{89539D9E-ADBF-4AC6-800D-C701E895EBDC}"/>
    <cellStyle name="Comma 10 3 2 2 2 3 2" xfId="1127" xr:uid="{D0BA2602-9C2F-484C-B276-5F4A3AA8046D}"/>
    <cellStyle name="Comma 10 3 2 2 2 3 2 2" xfId="4836" xr:uid="{2741AE84-403B-493C-B821-BEBB67E98E24}"/>
    <cellStyle name="Comma 10 3 2 2 2 3 3" xfId="4837" xr:uid="{EB94192A-B9E2-4D49-9990-EE76BE8B2F57}"/>
    <cellStyle name="Comma 10 3 2 2 2 4" xfId="1128" xr:uid="{3294D5C9-9F3D-4FCF-8384-7A13B1A58C23}"/>
    <cellStyle name="Comma 10 3 2 2 2 4 2" xfId="4838" xr:uid="{273BF64F-8277-4E40-B11B-6B5C970E8DB6}"/>
    <cellStyle name="Comma 10 3 2 2 2 5" xfId="3754" xr:uid="{32CDAA58-F3F4-4A6B-895B-11984AFE0908}"/>
    <cellStyle name="Comma 10 3 2 2 3" xfId="451" xr:uid="{83D645B1-459B-469E-A065-3AF500625CDC}"/>
    <cellStyle name="Comma 10 3 2 2 3 2" xfId="1129" xr:uid="{D2BB0595-5545-4897-985C-AC16B955E338}"/>
    <cellStyle name="Comma 10 3 2 2 3 2 2" xfId="1130" xr:uid="{585509C2-8C0C-4BB8-900B-D142CF504BC5}"/>
    <cellStyle name="Comma 10 3 2 2 3 2 2 2" xfId="4839" xr:uid="{15F30405-F026-4ABF-9861-04D930D57A46}"/>
    <cellStyle name="Comma 10 3 2 2 3 2 3" xfId="4840" xr:uid="{CAFDBF69-2638-4199-B23B-18CC24E402A0}"/>
    <cellStyle name="Comma 10 3 2 2 3 3" xfId="1131" xr:uid="{4053309D-3815-45FB-B8CC-E7D786909A84}"/>
    <cellStyle name="Comma 10 3 2 2 3 3 2" xfId="4841" xr:uid="{D9DD8E5B-19AC-421E-B10C-C5122C2CE96E}"/>
    <cellStyle name="Comma 10 3 2 2 3 4" xfId="3755" xr:uid="{E7202475-753E-4175-A749-17FF9E928099}"/>
    <cellStyle name="Comma 10 3 2 2 4" xfId="1132" xr:uid="{D98288BE-BD60-46C5-B97F-C4DCBFA35D68}"/>
    <cellStyle name="Comma 10 3 2 2 4 2" xfId="1133" xr:uid="{6A017696-3EA3-4873-9F2A-B30D1AD981C6}"/>
    <cellStyle name="Comma 10 3 2 2 4 2 2" xfId="4842" xr:uid="{48E7935B-96B4-47B5-9F7F-EDA98E2660CD}"/>
    <cellStyle name="Comma 10 3 2 2 4 3" xfId="4843" xr:uid="{518374D4-FCFA-4939-8837-B12BE686900A}"/>
    <cellStyle name="Comma 10 3 2 2 5" xfId="1134" xr:uid="{4347C278-630F-4405-BC06-2515886B4D0E}"/>
    <cellStyle name="Comma 10 3 2 2 5 2" xfId="4844" xr:uid="{25800855-6C86-4C46-BDA4-E5F889E26461}"/>
    <cellStyle name="Comma 10 3 2 2 6" xfId="3756" xr:uid="{B7CEF3FA-515B-45C0-A78E-3A3B1C99B28A}"/>
    <cellStyle name="Comma 10 3 2 3" xfId="86" xr:uid="{CBBCADDC-1F02-4092-B534-D54B39D95CD1}"/>
    <cellStyle name="Comma 10 3 2 3 2" xfId="453" xr:uid="{7DBBA64D-AE8B-4F5C-B8D0-84F9E5E3BC09}"/>
    <cellStyle name="Comma 10 3 2 3 2 2" xfId="1135" xr:uid="{980FAC1A-87B3-4694-938B-5158EA2DB936}"/>
    <cellStyle name="Comma 10 3 2 3 2 2 2" xfId="1136" xr:uid="{4E381324-FE39-44DB-9803-F8477B51873B}"/>
    <cellStyle name="Comma 10 3 2 3 2 2 2 2" xfId="4845" xr:uid="{408E056E-64BB-4309-A38B-108DEA4E9752}"/>
    <cellStyle name="Comma 10 3 2 3 2 2 3" xfId="4846" xr:uid="{67217E2A-3B05-4AF7-95CF-ED319D450175}"/>
    <cellStyle name="Comma 10 3 2 3 2 3" xfId="1137" xr:uid="{0EA0762C-B380-4378-8516-ADDC914F864A}"/>
    <cellStyle name="Comma 10 3 2 3 2 3 2" xfId="4847" xr:uid="{DF0E9674-4F0C-48D6-A860-2DE40891470B}"/>
    <cellStyle name="Comma 10 3 2 3 2 4" xfId="3757" xr:uid="{0F102D75-84E0-45E8-9E99-65A181EDA2F9}"/>
    <cellStyle name="Comma 10 3 2 3 3" xfId="1138" xr:uid="{CED891F3-E2D9-4C77-9E9B-BF9B9544736A}"/>
    <cellStyle name="Comma 10 3 2 3 3 2" xfId="1139" xr:uid="{EBEDC705-0927-4099-B0A3-1696B826806C}"/>
    <cellStyle name="Comma 10 3 2 3 3 2 2" xfId="4848" xr:uid="{5BCE2A78-0FC6-482D-81D9-4AF9736A199B}"/>
    <cellStyle name="Comma 10 3 2 3 3 3" xfId="4849" xr:uid="{49C5F238-C3EA-4C70-8F1D-BD68B9CC5709}"/>
    <cellStyle name="Comma 10 3 2 3 4" xfId="1140" xr:uid="{9D16B5B2-851D-48F1-86B2-0A5B89CDE4B3}"/>
    <cellStyle name="Comma 10 3 2 3 4 2" xfId="4850" xr:uid="{88B638D9-3D0A-478E-BBEB-3ED1A10C1854}"/>
    <cellStyle name="Comma 10 3 2 3 5" xfId="3758" xr:uid="{4B442FAB-D07F-449C-A559-166030962D6D}"/>
    <cellStyle name="Comma 10 3 2 4" xfId="450" xr:uid="{51F91146-60AA-4B5D-B94E-0885B3E7F05C}"/>
    <cellStyle name="Comma 10 3 2 4 2" xfId="1141" xr:uid="{3D300CB9-D4B4-4366-AE9E-3E7634BE50CA}"/>
    <cellStyle name="Comma 10 3 2 4 2 2" xfId="1142" xr:uid="{EBEDAA3A-425B-489A-9875-399C9D7A652E}"/>
    <cellStyle name="Comma 10 3 2 4 2 2 2" xfId="4851" xr:uid="{5DEABD1D-F09D-4E58-B5F4-FF39ED5D0F9D}"/>
    <cellStyle name="Comma 10 3 2 4 2 3" xfId="4852" xr:uid="{C9735A78-3410-4911-8205-6CE1A2DA92F0}"/>
    <cellStyle name="Comma 10 3 2 4 3" xfId="1143" xr:uid="{B0F7BD6F-2151-4D30-ABDE-41702AA4FE44}"/>
    <cellStyle name="Comma 10 3 2 4 3 2" xfId="4853" xr:uid="{9DA3C02E-32EF-41FE-86D5-29B91365C38F}"/>
    <cellStyle name="Comma 10 3 2 4 4" xfId="3759" xr:uid="{A2B36265-27D8-4D5B-92A6-6BA66C67BEFC}"/>
    <cellStyle name="Comma 10 3 2 5" xfId="1144" xr:uid="{335E0FD5-882A-494B-B8E1-62694BC7FCB7}"/>
    <cellStyle name="Comma 10 3 2 5 2" xfId="1145" xr:uid="{DBE68F17-850F-4BE5-AA16-23409BD1A1EF}"/>
    <cellStyle name="Comma 10 3 2 5 2 2" xfId="4854" xr:uid="{DEEB2524-87DB-4B45-B8B4-0D8EB33BFB3F}"/>
    <cellStyle name="Comma 10 3 2 5 3" xfId="4855" xr:uid="{FF1903B0-6BBF-4068-BC5C-F9FE49E32765}"/>
    <cellStyle name="Comma 10 3 2 6" xfId="1146" xr:uid="{52D41A2D-FB69-402E-A5A9-C96BFDE78277}"/>
    <cellStyle name="Comma 10 3 2 6 2" xfId="4856" xr:uid="{D7176419-458D-4AC6-8FC4-9D3DEB0BBCBE}"/>
    <cellStyle name="Comma 10 3 2 7" xfId="3760" xr:uid="{6DA8260E-C6C6-4B03-8288-606BF6C9E7A1}"/>
    <cellStyle name="Comma 10 3 3" xfId="87" xr:uid="{299FB36B-288B-4C46-9FE7-8901F295515E}"/>
    <cellStyle name="Comma 10 3 3 2" xfId="88" xr:uid="{0DF4AA69-E3F6-4FD4-A958-E17A1F210B1B}"/>
    <cellStyle name="Comma 10 3 3 2 2" xfId="89" xr:uid="{2E951626-BB71-4020-B4F8-6BBD1CA7123C}"/>
    <cellStyle name="Comma 10 3 3 2 2 2" xfId="456" xr:uid="{29F5D2CB-1DEF-44B6-8FA1-5AA414C283EA}"/>
    <cellStyle name="Comma 10 3 3 2 2 2 2" xfId="1147" xr:uid="{0E47C588-EC11-4B52-A426-5C57FE9D36EB}"/>
    <cellStyle name="Comma 10 3 3 2 2 2 2 2" xfId="1148" xr:uid="{A75BC881-F6B0-4AC8-861D-CF7819A7A2AF}"/>
    <cellStyle name="Comma 10 3 3 2 2 2 2 2 2" xfId="4857" xr:uid="{755C9043-4D5F-4DFC-82FE-BE2A11AB1008}"/>
    <cellStyle name="Comma 10 3 3 2 2 2 2 3" xfId="4858" xr:uid="{D3F2F6F9-1364-436A-A2EA-A81424D31A31}"/>
    <cellStyle name="Comma 10 3 3 2 2 2 3" xfId="1149" xr:uid="{3D9186AD-BF50-4A0A-8043-6DE319956E47}"/>
    <cellStyle name="Comma 10 3 3 2 2 2 3 2" xfId="4859" xr:uid="{6D601BD1-F113-4966-A207-96C135C31DA6}"/>
    <cellStyle name="Comma 10 3 3 2 2 2 4" xfId="3761" xr:uid="{06B5B8CB-2A38-4464-88EC-7BCB5C91717A}"/>
    <cellStyle name="Comma 10 3 3 2 2 3" xfId="1150" xr:uid="{CCC57A48-97E7-4FEE-82E9-FEC7107334F7}"/>
    <cellStyle name="Comma 10 3 3 2 2 3 2" xfId="1151" xr:uid="{401931B4-658B-44C9-9E9A-7CCB2B2C69C2}"/>
    <cellStyle name="Comma 10 3 3 2 2 3 2 2" xfId="4860" xr:uid="{0CFA97A2-6ACF-4E82-88BA-39BDA94B2D50}"/>
    <cellStyle name="Comma 10 3 3 2 2 3 3" xfId="4861" xr:uid="{27E31BC7-37AD-450E-B95A-769DD5B32831}"/>
    <cellStyle name="Comma 10 3 3 2 2 4" xfId="1152" xr:uid="{06DED45B-89E0-4405-838C-E3874BF9D676}"/>
    <cellStyle name="Comma 10 3 3 2 2 4 2" xfId="4862" xr:uid="{CB1272B2-689D-458F-A435-12E0B177AE41}"/>
    <cellStyle name="Comma 10 3 3 2 2 5" xfId="3762" xr:uid="{F8E5ADC8-3C8A-42AF-972A-28D9A829638A}"/>
    <cellStyle name="Comma 10 3 3 2 3" xfId="455" xr:uid="{03F0577A-228B-4F16-82FB-F94B51C987C0}"/>
    <cellStyle name="Comma 10 3 3 2 3 2" xfId="1153" xr:uid="{26FF0189-5831-46DE-B6F7-26EF09EDA1E8}"/>
    <cellStyle name="Comma 10 3 3 2 3 2 2" xfId="1154" xr:uid="{1206795E-37FF-4C3A-8267-072B8F361A2A}"/>
    <cellStyle name="Comma 10 3 3 2 3 2 2 2" xfId="4863" xr:uid="{3D6D7F72-7EDC-43BB-A451-E9AEC3D72E90}"/>
    <cellStyle name="Comma 10 3 3 2 3 2 3" xfId="4864" xr:uid="{0A6F1F1E-96D0-4C2C-8123-F363E1BD15C0}"/>
    <cellStyle name="Comma 10 3 3 2 3 3" xfId="1155" xr:uid="{2432D4C5-1587-4267-98D5-8A6BF99AC3C8}"/>
    <cellStyle name="Comma 10 3 3 2 3 3 2" xfId="4865" xr:uid="{D0683205-54C8-49BC-9917-B898F9C2121C}"/>
    <cellStyle name="Comma 10 3 3 2 3 4" xfId="3763" xr:uid="{075F4A0D-ED14-4A03-BFC3-0768DDAF6BAA}"/>
    <cellStyle name="Comma 10 3 3 2 4" xfId="1156" xr:uid="{5B5B072D-A729-4F1A-8202-78DE3B41B376}"/>
    <cellStyle name="Comma 10 3 3 2 4 2" xfId="1157" xr:uid="{1A8EFC98-4BFC-4B85-8EA0-E3D0022573CC}"/>
    <cellStyle name="Comma 10 3 3 2 4 2 2" xfId="4866" xr:uid="{38B27569-5725-41B0-810D-23518B0BA02E}"/>
    <cellStyle name="Comma 10 3 3 2 4 3" xfId="4867" xr:uid="{3896A5A4-CFE7-487A-9DB2-9D5D7C7F0761}"/>
    <cellStyle name="Comma 10 3 3 2 5" xfId="1158" xr:uid="{43139D0B-8730-4F8B-944A-10341EA7B6D8}"/>
    <cellStyle name="Comma 10 3 3 2 5 2" xfId="4868" xr:uid="{3D7CA35E-2F0F-4200-969A-0F4DE836A337}"/>
    <cellStyle name="Comma 10 3 3 2 6" xfId="3764" xr:uid="{EA4FC6D4-31BC-4349-BB43-913EB675D862}"/>
    <cellStyle name="Comma 10 3 3 3" xfId="90" xr:uid="{E46CF783-C9AC-43DC-846D-F832FF640D0B}"/>
    <cellStyle name="Comma 10 3 3 3 2" xfId="457" xr:uid="{9BDBD6C4-AF02-46B5-8ED3-15E442E70D2A}"/>
    <cellStyle name="Comma 10 3 3 3 2 2" xfId="1159" xr:uid="{E290CF16-EC7B-4B03-BEB9-BBDF0BD2C341}"/>
    <cellStyle name="Comma 10 3 3 3 2 2 2" xfId="1160" xr:uid="{694E4B8D-BC38-47F4-BFF1-926850207E72}"/>
    <cellStyle name="Comma 10 3 3 3 2 2 2 2" xfId="4869" xr:uid="{C6047F7F-B9E8-4E11-9B7C-4F93CE783F18}"/>
    <cellStyle name="Comma 10 3 3 3 2 2 3" xfId="4870" xr:uid="{322E105F-9AC1-45EF-84DB-5969DCCE747A}"/>
    <cellStyle name="Comma 10 3 3 3 2 3" xfId="1161" xr:uid="{8D4C1AD5-8166-48BA-8821-2F38A3957EFF}"/>
    <cellStyle name="Comma 10 3 3 3 2 3 2" xfId="4871" xr:uid="{5EF462F6-227E-4909-87D3-14B5E5372E61}"/>
    <cellStyle name="Comma 10 3 3 3 2 4" xfId="3765" xr:uid="{08B1167A-4E5C-429D-82BC-0870CEAAE874}"/>
    <cellStyle name="Comma 10 3 3 3 3" xfId="1162" xr:uid="{BB00CA9A-2CEA-4935-A4B0-7C9C06286C19}"/>
    <cellStyle name="Comma 10 3 3 3 3 2" xfId="1163" xr:uid="{0A72B3DD-F9CE-470A-B3E4-C2A07814461E}"/>
    <cellStyle name="Comma 10 3 3 3 3 2 2" xfId="4872" xr:uid="{A33FE138-17AC-4C69-A170-2514FDEBB7F7}"/>
    <cellStyle name="Comma 10 3 3 3 3 3" xfId="4873" xr:uid="{8C9E3930-84AD-44AD-8758-CCBBFA3985B3}"/>
    <cellStyle name="Comma 10 3 3 3 4" xfId="1164" xr:uid="{56668DDA-1DAE-41CB-953C-FF56D0FDC6DB}"/>
    <cellStyle name="Comma 10 3 3 3 4 2" xfId="4874" xr:uid="{CB96DA36-6BE3-49CF-84D3-18CB01AD5B0F}"/>
    <cellStyle name="Comma 10 3 3 3 5" xfId="3766" xr:uid="{AA2411DF-E1B5-46CB-898C-F48B150A011B}"/>
    <cellStyle name="Comma 10 3 3 4" xfId="454" xr:uid="{F86C95F6-5033-4E23-99B4-E97C6E21368B}"/>
    <cellStyle name="Comma 10 3 3 4 2" xfId="1165" xr:uid="{E5F0A7FB-9D68-44F0-A3C1-CBEBFC45B4CC}"/>
    <cellStyle name="Comma 10 3 3 4 2 2" xfId="1166" xr:uid="{CC3B8803-F243-4093-9A52-5B56CF53BED7}"/>
    <cellStyle name="Comma 10 3 3 4 2 2 2" xfId="4875" xr:uid="{05B47487-0DC0-4330-8D60-09CF123AAC98}"/>
    <cellStyle name="Comma 10 3 3 4 2 3" xfId="4876" xr:uid="{3ACF8BC8-97D6-4327-B93B-90926AF300E6}"/>
    <cellStyle name="Comma 10 3 3 4 3" xfId="1167" xr:uid="{BD9E34B6-66EA-41CA-BCF6-E0907626FE7F}"/>
    <cellStyle name="Comma 10 3 3 4 3 2" xfId="4877" xr:uid="{547D0D07-488C-44B2-9470-7B4DEF78236F}"/>
    <cellStyle name="Comma 10 3 3 4 4" xfId="3767" xr:uid="{A91B029F-66CA-4DEA-9FF5-15333F3EB335}"/>
    <cellStyle name="Comma 10 3 3 5" xfId="1168" xr:uid="{A2BF9322-5E89-44A1-8CE9-FA45010E90C9}"/>
    <cellStyle name="Comma 10 3 3 5 2" xfId="1169" xr:uid="{7DED8BB6-7E19-43F5-BD53-48891E3A48AF}"/>
    <cellStyle name="Comma 10 3 3 5 2 2" xfId="4878" xr:uid="{7B761BE8-D061-44E1-99BC-71871298C4E0}"/>
    <cellStyle name="Comma 10 3 3 5 3" xfId="4879" xr:uid="{EC55BE96-A4AC-4ED5-93F1-AE82C3F658B7}"/>
    <cellStyle name="Comma 10 3 3 6" xfId="1170" xr:uid="{DE764053-E5E7-4A91-98EF-6716A1973772}"/>
    <cellStyle name="Comma 10 3 3 6 2" xfId="4880" xr:uid="{C0848305-30EB-4377-8CC9-EAEA21B0394A}"/>
    <cellStyle name="Comma 10 3 3 7" xfId="3768" xr:uid="{481B0974-136B-4F06-93A4-7B19D0EF2E9F}"/>
    <cellStyle name="Comma 10 3 4" xfId="91" xr:uid="{0F18BABB-20BE-4D6B-9193-8E583065C3CC}"/>
    <cellStyle name="Comma 10 3 4 2" xfId="92" xr:uid="{A66ACB8F-0B73-4982-B223-DB65B95F13D0}"/>
    <cellStyle name="Comma 10 3 4 2 2" xfId="459" xr:uid="{594C09EF-AE39-4959-88DE-228165035330}"/>
    <cellStyle name="Comma 10 3 4 2 2 2" xfId="1171" xr:uid="{C8077650-0E44-489E-8B70-EE0F2B3AC935}"/>
    <cellStyle name="Comma 10 3 4 2 2 2 2" xfId="1172" xr:uid="{1D78D520-6C27-40DB-83D9-81D95DCE198D}"/>
    <cellStyle name="Comma 10 3 4 2 2 2 2 2" xfId="4881" xr:uid="{C88E78D9-6787-427F-95DB-FBF3656FCDB1}"/>
    <cellStyle name="Comma 10 3 4 2 2 2 3" xfId="4882" xr:uid="{06B1F6D8-2EC9-41B3-AB8C-7634EE15CB43}"/>
    <cellStyle name="Comma 10 3 4 2 2 3" xfId="1173" xr:uid="{503D8DE1-065C-4DB6-BBA6-124E12F0EB08}"/>
    <cellStyle name="Comma 10 3 4 2 2 3 2" xfId="4883" xr:uid="{88A776DD-670F-4C4C-8EDB-D0E7716D016D}"/>
    <cellStyle name="Comma 10 3 4 2 2 4" xfId="3769" xr:uid="{5426D41B-F4A3-4176-8839-877E2F3C80F8}"/>
    <cellStyle name="Comma 10 3 4 2 3" xfId="1174" xr:uid="{3B7068C4-37DF-47BB-81EE-AB8B0B84DD39}"/>
    <cellStyle name="Comma 10 3 4 2 3 2" xfId="1175" xr:uid="{1A0DCA34-DD2F-4E43-93D4-4446EC2C017C}"/>
    <cellStyle name="Comma 10 3 4 2 3 2 2" xfId="4884" xr:uid="{8195F1BD-CCA6-4966-9B88-A235ADD0EF83}"/>
    <cellStyle name="Comma 10 3 4 2 3 3" xfId="4885" xr:uid="{1BF8B161-4716-45B8-9E0B-42509C7A2306}"/>
    <cellStyle name="Comma 10 3 4 2 4" xfId="1176" xr:uid="{D2689C46-8B01-4555-A785-FE9066EAF30E}"/>
    <cellStyle name="Comma 10 3 4 2 4 2" xfId="4886" xr:uid="{8E2CE0B8-6F8F-4886-AA4C-A90B1F7E1609}"/>
    <cellStyle name="Comma 10 3 4 2 5" xfId="3770" xr:uid="{F4F0E62C-4306-46A0-8347-CD08078914F3}"/>
    <cellStyle name="Comma 10 3 4 3" xfId="458" xr:uid="{71914314-F06B-45F5-A06D-CD13EB30C893}"/>
    <cellStyle name="Comma 10 3 4 3 2" xfId="1177" xr:uid="{D29E8294-E18A-4381-8789-8BC7D2B90782}"/>
    <cellStyle name="Comma 10 3 4 3 2 2" xfId="1178" xr:uid="{BD7B198F-A2BC-4445-836B-6DF1FFF004B0}"/>
    <cellStyle name="Comma 10 3 4 3 2 2 2" xfId="4887" xr:uid="{09F258EC-F5F0-4CB8-A93F-BB9033F283F1}"/>
    <cellStyle name="Comma 10 3 4 3 2 3" xfId="4888" xr:uid="{F87EB654-F28D-4DB8-A544-0F77C6CCD5FF}"/>
    <cellStyle name="Comma 10 3 4 3 3" xfId="1179" xr:uid="{FCACB8FD-0BDC-4DF5-A225-D533939B3BFA}"/>
    <cellStyle name="Comma 10 3 4 3 3 2" xfId="4889" xr:uid="{E1C42406-2094-4C56-A827-97420F8BD9D5}"/>
    <cellStyle name="Comma 10 3 4 3 4" xfId="3771" xr:uid="{839DBFDB-5613-44B2-BD85-5C39E2F9DF48}"/>
    <cellStyle name="Comma 10 3 4 4" xfId="1180" xr:uid="{4CF1F100-4DF1-43EF-9B33-3DFD7192D376}"/>
    <cellStyle name="Comma 10 3 4 4 2" xfId="1181" xr:uid="{B8D4C932-DBBE-41C6-9F69-0FE4843775C6}"/>
    <cellStyle name="Comma 10 3 4 4 2 2" xfId="4890" xr:uid="{90BE32A4-AC84-4399-9793-8F99622AED12}"/>
    <cellStyle name="Comma 10 3 4 4 3" xfId="4891" xr:uid="{864F1864-0549-4E1B-A9E5-9511C963A198}"/>
    <cellStyle name="Comma 10 3 4 5" xfId="1182" xr:uid="{AE054506-F3C1-49B9-802C-B039BF839DC8}"/>
    <cellStyle name="Comma 10 3 4 5 2" xfId="4892" xr:uid="{F813655F-7093-4665-B006-E1BDE8316A28}"/>
    <cellStyle name="Comma 10 3 4 6" xfId="3772" xr:uid="{16C03BA9-5F49-40E3-AAC4-D3C980A4EA1D}"/>
    <cellStyle name="Comma 10 3 5" xfId="93" xr:uid="{C0A31E4E-9BCC-45B4-A1E8-9C00961F22F6}"/>
    <cellStyle name="Comma 10 3 5 2" xfId="94" xr:uid="{7F4BC524-19FD-4594-BF3C-5F28A7FB0634}"/>
    <cellStyle name="Comma 10 3 5 2 2" xfId="461" xr:uid="{0B81B6D5-57A0-49FA-BA38-F2F8C886779D}"/>
    <cellStyle name="Comma 10 3 5 2 2 2" xfId="1183" xr:uid="{E4E72DB8-FB6C-44A8-8F1B-5AAA62A746B5}"/>
    <cellStyle name="Comma 10 3 5 2 2 2 2" xfId="1184" xr:uid="{73EA9689-99C1-4B5C-9C91-A341F7C60EA8}"/>
    <cellStyle name="Comma 10 3 5 2 2 2 2 2" xfId="4893" xr:uid="{43B65362-6A60-45A3-A560-316E5E5BF3FF}"/>
    <cellStyle name="Comma 10 3 5 2 2 2 3" xfId="4894" xr:uid="{D74BE298-E53F-4CB1-8CB2-C31D6D2A3529}"/>
    <cellStyle name="Comma 10 3 5 2 2 3" xfId="1185" xr:uid="{12713B24-0AF3-4983-A5DE-28DB14D00283}"/>
    <cellStyle name="Comma 10 3 5 2 2 3 2" xfId="4895" xr:uid="{9B746FB7-A272-4F37-9934-1233C165FB89}"/>
    <cellStyle name="Comma 10 3 5 2 2 4" xfId="3773" xr:uid="{BB8DFE45-3247-4136-86DD-9204B32C6E66}"/>
    <cellStyle name="Comma 10 3 5 2 3" xfId="1186" xr:uid="{28864288-7FEC-4C28-B901-8D67558C201B}"/>
    <cellStyle name="Comma 10 3 5 2 3 2" xfId="1187" xr:uid="{7DA348A7-6A08-4247-AD27-4B9FFFD0E7C7}"/>
    <cellStyle name="Comma 10 3 5 2 3 2 2" xfId="4896" xr:uid="{2DBE87D9-74BD-4231-8870-B65200428B63}"/>
    <cellStyle name="Comma 10 3 5 2 3 3" xfId="4897" xr:uid="{BAF094C8-5FFF-4393-8F0B-36AB5B802B66}"/>
    <cellStyle name="Comma 10 3 5 2 4" xfId="1188" xr:uid="{97EEF4E8-4BD0-4903-B9A6-C4F62EFD5377}"/>
    <cellStyle name="Comma 10 3 5 2 4 2" xfId="4898" xr:uid="{5A3259DD-4D65-4E18-9BC9-E95A323211CD}"/>
    <cellStyle name="Comma 10 3 5 2 5" xfId="3774" xr:uid="{0C094E78-CD12-4723-9675-2296E0C0E3CB}"/>
    <cellStyle name="Comma 10 3 5 3" xfId="460" xr:uid="{4CBF182D-C5CF-4B5C-ACA4-5D5989545856}"/>
    <cellStyle name="Comma 10 3 5 3 2" xfId="1189" xr:uid="{2E7989AF-4462-47A6-8F89-3302E7FD16DD}"/>
    <cellStyle name="Comma 10 3 5 3 2 2" xfId="1190" xr:uid="{7165DD3B-A139-48E2-AE86-95FA8306E713}"/>
    <cellStyle name="Comma 10 3 5 3 2 2 2" xfId="4899" xr:uid="{A3963898-AB9E-43B4-8CBE-F7E5ECB87CA5}"/>
    <cellStyle name="Comma 10 3 5 3 2 3" xfId="4900" xr:uid="{FBC034CF-DEA7-495F-9581-D923B85772B8}"/>
    <cellStyle name="Comma 10 3 5 3 3" xfId="1191" xr:uid="{24AFF33E-E74C-4D0C-B905-514F9A93E576}"/>
    <cellStyle name="Comma 10 3 5 3 3 2" xfId="4901" xr:uid="{B09FE2EA-36AA-4496-BEDF-862240D8B56B}"/>
    <cellStyle name="Comma 10 3 5 3 4" xfId="3775" xr:uid="{D23FB1A8-D2EB-4B5B-8E28-B8E0BC4AAB35}"/>
    <cellStyle name="Comma 10 3 5 4" xfId="1192" xr:uid="{33F8961B-4AF7-46E6-B281-9AB87C38C300}"/>
    <cellStyle name="Comma 10 3 5 4 2" xfId="1193" xr:uid="{7BE9D5CA-CD08-49C7-9EAB-D6ED509830C1}"/>
    <cellStyle name="Comma 10 3 5 4 2 2" xfId="4902" xr:uid="{79C04927-5B73-4B9C-9D1B-0DCC4F92CCB1}"/>
    <cellStyle name="Comma 10 3 5 4 3" xfId="4903" xr:uid="{6A690CAD-4DA1-4A2F-9070-348E1E5F92C2}"/>
    <cellStyle name="Comma 10 3 5 5" xfId="1194" xr:uid="{8613B7B7-65A8-4F2B-9089-A6FC7CC0269A}"/>
    <cellStyle name="Comma 10 3 5 5 2" xfId="4904" xr:uid="{1649C22E-40C1-498A-8A6F-39E2CD515B04}"/>
    <cellStyle name="Comma 10 3 5 6" xfId="3776" xr:uid="{727501F5-BCF5-413C-A0DB-0F020C184342}"/>
    <cellStyle name="Comma 10 3 6" xfId="95" xr:uid="{0C8192A4-2E03-41B0-A029-AC633F06D4D7}"/>
    <cellStyle name="Comma 10 3 6 2" xfId="96" xr:uid="{DE1FAF1E-9D3B-4B7B-931F-12D359982CC6}"/>
    <cellStyle name="Comma 10 3 6 2 2" xfId="463" xr:uid="{C2C75060-FFF8-4BFE-B69C-660953A23318}"/>
    <cellStyle name="Comma 10 3 6 2 2 2" xfId="1195" xr:uid="{2FD4767C-B659-48BA-B05C-CDCB0EB54015}"/>
    <cellStyle name="Comma 10 3 6 2 2 2 2" xfId="1196" xr:uid="{CE3871A7-2229-4156-8B85-6465D1FE0B85}"/>
    <cellStyle name="Comma 10 3 6 2 2 2 2 2" xfId="4905" xr:uid="{5DBED450-1F59-4BE1-BFFA-0185A444FD19}"/>
    <cellStyle name="Comma 10 3 6 2 2 2 3" xfId="4906" xr:uid="{B5C44398-EC08-45BD-BDE8-8E2ECFC79868}"/>
    <cellStyle name="Comma 10 3 6 2 2 3" xfId="1197" xr:uid="{ECE904B3-A915-4FE5-885D-7A1A9F0392A6}"/>
    <cellStyle name="Comma 10 3 6 2 2 3 2" xfId="4907" xr:uid="{B57DCF80-59A5-4C71-9F1C-816AD8D60B4E}"/>
    <cellStyle name="Comma 10 3 6 2 2 4" xfId="3777" xr:uid="{DC49430A-7B12-4610-B733-07D743C8A9C9}"/>
    <cellStyle name="Comma 10 3 6 2 3" xfId="1198" xr:uid="{B46B14A7-742B-4FE6-AB09-CDFE3A5DFAA9}"/>
    <cellStyle name="Comma 10 3 6 2 3 2" xfId="1199" xr:uid="{498C955B-37AE-404A-B4C2-6AA929146AFD}"/>
    <cellStyle name="Comma 10 3 6 2 3 2 2" xfId="4908" xr:uid="{78E9566D-3A18-48A3-883F-C5CFADEF8490}"/>
    <cellStyle name="Comma 10 3 6 2 3 3" xfId="4909" xr:uid="{F0E0C0C3-981E-44CF-B1DF-2051904C6933}"/>
    <cellStyle name="Comma 10 3 6 2 4" xfId="1200" xr:uid="{4C395B18-773F-4F20-BC80-EDCD7F4A7BCC}"/>
    <cellStyle name="Comma 10 3 6 2 4 2" xfId="4910" xr:uid="{D3A14F20-DBA3-422B-9EA4-17EF0C39EE87}"/>
    <cellStyle name="Comma 10 3 6 2 5" xfId="3778" xr:uid="{287D8CDA-14FD-4823-BF31-C8A89CADC57C}"/>
    <cellStyle name="Comma 10 3 6 3" xfId="462" xr:uid="{E539D228-D911-4124-9A34-44981353F9AB}"/>
    <cellStyle name="Comma 10 3 6 3 2" xfId="1201" xr:uid="{29EB1881-8D34-426F-8B0F-E6466596C258}"/>
    <cellStyle name="Comma 10 3 6 3 2 2" xfId="1202" xr:uid="{2CFE75C5-7267-4CB6-BE3A-1DCF95D6B9A2}"/>
    <cellStyle name="Comma 10 3 6 3 2 2 2" xfId="4911" xr:uid="{2EA4A72B-F7A8-4A7E-9C89-C04C81019AD3}"/>
    <cellStyle name="Comma 10 3 6 3 2 3" xfId="4912" xr:uid="{B55D10E4-C578-4E8C-B2EB-213A6286E8F1}"/>
    <cellStyle name="Comma 10 3 6 3 3" xfId="1203" xr:uid="{54399CB0-1CA4-4D12-8428-E765C1C3C076}"/>
    <cellStyle name="Comma 10 3 6 3 3 2" xfId="4913" xr:uid="{1639A4B5-B917-427A-B66B-2408E742CB5F}"/>
    <cellStyle name="Comma 10 3 6 3 4" xfId="3779" xr:uid="{16D1C664-5E3C-4E0D-8523-B78C52969274}"/>
    <cellStyle name="Comma 10 3 6 4" xfId="1204" xr:uid="{B35CBE49-E504-4D74-B6EF-38A989955101}"/>
    <cellStyle name="Comma 10 3 6 4 2" xfId="1205" xr:uid="{8FF9BC4A-CED1-4CB4-A281-8EC6AB57F16B}"/>
    <cellStyle name="Comma 10 3 6 4 2 2" xfId="4914" xr:uid="{85BCE289-8ED4-49C1-84DE-359E143E3A4F}"/>
    <cellStyle name="Comma 10 3 6 4 3" xfId="4915" xr:uid="{08A6C350-2ABB-4AD8-8FC9-567A094F82BD}"/>
    <cellStyle name="Comma 10 3 6 5" xfId="1206" xr:uid="{F07C7A52-1B14-45F1-A0FB-67D30A679841}"/>
    <cellStyle name="Comma 10 3 6 5 2" xfId="4916" xr:uid="{80A5C49E-3E14-414E-9BA9-C66846F50096}"/>
    <cellStyle name="Comma 10 3 6 6" xfId="3780" xr:uid="{C06BB765-DE2B-4D2C-AC4C-8A91956CD213}"/>
    <cellStyle name="Comma 10 3 7" xfId="97" xr:uid="{9A1FF743-A501-4AAC-BFD7-0A547E14A2B4}"/>
    <cellStyle name="Comma 10 3 7 2" xfId="464" xr:uid="{2BB8123D-18D8-462E-82A6-AC1BAAE9AD66}"/>
    <cellStyle name="Comma 10 3 7 2 2" xfId="1207" xr:uid="{E09C9DFD-455C-4874-B28C-4C14F9D5025C}"/>
    <cellStyle name="Comma 10 3 7 2 2 2" xfId="1208" xr:uid="{3580673A-EE94-4626-85C5-94EDF703D0BD}"/>
    <cellStyle name="Comma 10 3 7 2 2 2 2" xfId="4917" xr:uid="{A3602378-2A09-4629-AC07-9D4185A3DEB3}"/>
    <cellStyle name="Comma 10 3 7 2 2 3" xfId="4918" xr:uid="{A2DB0286-2D71-4158-84F9-0466A2DAF3F6}"/>
    <cellStyle name="Comma 10 3 7 2 3" xfId="1209" xr:uid="{CF8AFD07-A9CC-4221-B595-A26B4CEEBB09}"/>
    <cellStyle name="Comma 10 3 7 2 3 2" xfId="4919" xr:uid="{C4FFDA6C-83FC-4393-B959-59E1EE52B443}"/>
    <cellStyle name="Comma 10 3 7 2 4" xfId="3781" xr:uid="{6BF67E10-84C3-4911-94D1-9A28279B78C8}"/>
    <cellStyle name="Comma 10 3 7 3" xfId="1210" xr:uid="{9FFC66AE-4EA7-4CE1-9241-0D20B1325272}"/>
    <cellStyle name="Comma 10 3 7 3 2" xfId="1211" xr:uid="{DA165039-D77A-4EA6-A909-A4363065FC10}"/>
    <cellStyle name="Comma 10 3 7 3 2 2" xfId="4920" xr:uid="{C9BFE7E5-A4C0-4053-9F1B-659CFC638B44}"/>
    <cellStyle name="Comma 10 3 7 3 3" xfId="4921" xr:uid="{418909E2-01A1-4B6B-8B82-DC928439872A}"/>
    <cellStyle name="Comma 10 3 7 4" xfId="1212" xr:uid="{9C2C79A3-263B-4BFC-94F5-3BF65268DB6F}"/>
    <cellStyle name="Comma 10 3 7 4 2" xfId="4922" xr:uid="{1A1FCB2F-560C-4C59-8835-FFBAA91D73F1}"/>
    <cellStyle name="Comma 10 3 7 5" xfId="3782" xr:uid="{280776BC-CE76-449C-93D6-B14E545F9235}"/>
    <cellStyle name="Comma 10 3 8" xfId="449" xr:uid="{17C262F1-90FA-4F89-BD69-65347DB555D4}"/>
    <cellStyle name="Comma 10 3 8 2" xfId="1213" xr:uid="{C3B37657-FCA9-4979-B417-1044F9932F85}"/>
    <cellStyle name="Comma 10 3 8 2 2" xfId="1214" xr:uid="{A3409506-8044-47B1-A4F6-3B62E6E3CD6E}"/>
    <cellStyle name="Comma 10 3 8 2 2 2" xfId="4923" xr:uid="{7DDC19B6-4568-46DE-9B6B-D93E62186F0B}"/>
    <cellStyle name="Comma 10 3 8 2 3" xfId="4924" xr:uid="{17257A15-AE08-48E8-9D25-A9AC4389B371}"/>
    <cellStyle name="Comma 10 3 8 3" xfId="1215" xr:uid="{8611E7C2-0099-41A7-A0FA-2C5A0027D10F}"/>
    <cellStyle name="Comma 10 3 8 3 2" xfId="4925" xr:uid="{1723CBCE-E6A2-46D8-8868-41F2B2FBE9D3}"/>
    <cellStyle name="Comma 10 3 8 4" xfId="3783" xr:uid="{E616CCFC-D2C7-49CE-909D-733D195A0221}"/>
    <cellStyle name="Comma 10 3 9" xfId="1216" xr:uid="{047063CB-A9D1-44B1-B0D0-33FDD0011484}"/>
    <cellStyle name="Comma 10 3 9 2" xfId="1217" xr:uid="{BE640093-B991-4C90-B584-2621FD1536A5}"/>
    <cellStyle name="Comma 10 3 9 2 2" xfId="4926" xr:uid="{F53C325D-2DA7-4FB5-9942-1BCA6AB84F74}"/>
    <cellStyle name="Comma 10 3 9 3" xfId="4927" xr:uid="{2F7FD3BC-6A39-4349-A202-D3048675B40A}"/>
    <cellStyle name="Comma 10 4" xfId="98" xr:uid="{71F5D91D-94A5-4888-9F25-7AD05FFDEA25}"/>
    <cellStyle name="Comma 10 4 10" xfId="1218" xr:uid="{CBA87543-AC04-4019-94D0-87134DF009D8}"/>
    <cellStyle name="Comma 10 4 10 2" xfId="1219" xr:uid="{25B844E4-A5CA-466A-AF65-E23C65C19ED4}"/>
    <cellStyle name="Comma 10 4 10 2 2" xfId="4928" xr:uid="{3F2374A8-A46A-4C1C-A1A5-6DAB1E5C6A25}"/>
    <cellStyle name="Comma 10 4 10 3" xfId="4929" xr:uid="{0DFDCBF7-E24B-482D-B7BB-AF534B9FE6DC}"/>
    <cellStyle name="Comma 10 4 11" xfId="1220" xr:uid="{DCF5C82F-CCE5-4974-A2D3-53ECA34C7C75}"/>
    <cellStyle name="Comma 10 4 11 2" xfId="1221" xr:uid="{5462FDAF-CB6C-482B-8486-6636FE4FA8A7}"/>
    <cellStyle name="Comma 10 4 11 2 2" xfId="4930" xr:uid="{1E38E8ED-1ECF-4775-889C-F8F6025ECD42}"/>
    <cellStyle name="Comma 10 4 11 3" xfId="4931" xr:uid="{BB857D2F-C723-481E-9A42-6B2F7A98ECA3}"/>
    <cellStyle name="Comma 10 4 12" xfId="1222" xr:uid="{17E1B6E7-7770-45E7-8802-4A7D8ED1419F}"/>
    <cellStyle name="Comma 10 4 12 2" xfId="1223" xr:uid="{D64935CF-0029-419B-BC22-671E54C9E68F}"/>
    <cellStyle name="Comma 10 4 12 2 2" xfId="4932" xr:uid="{D3349DA5-5A15-4E33-9096-F9E8D772D752}"/>
    <cellStyle name="Comma 10 4 12 3" xfId="4933" xr:uid="{4A5BA88F-203F-4FCA-A6D2-3E48AD51C92E}"/>
    <cellStyle name="Comma 10 4 13" xfId="1224" xr:uid="{ECC0CF47-5A84-4787-910F-236002F07FD9}"/>
    <cellStyle name="Comma 10 4 13 2" xfId="4934" xr:uid="{9D579F88-A552-4E89-8E2B-D7822AD10C34}"/>
    <cellStyle name="Comma 10 4 14" xfId="3784" xr:uid="{A53B3717-1D69-4445-A1DA-6F1F2F69BE2E}"/>
    <cellStyle name="Comma 10 4 2" xfId="99" xr:uid="{763D7DC5-02EA-4968-BD74-A095D10695A8}"/>
    <cellStyle name="Comma 10 4 2 2" xfId="100" xr:uid="{7D231A03-9F39-4340-AA9C-ECAB9BBC6649}"/>
    <cellStyle name="Comma 10 4 2 2 2" xfId="101" xr:uid="{46C12A65-C782-4689-8DB0-1BF04E50181E}"/>
    <cellStyle name="Comma 10 4 2 2 2 2" xfId="468" xr:uid="{36FA3B87-8057-477C-A438-1A4DBD4DE745}"/>
    <cellStyle name="Comma 10 4 2 2 2 2 2" xfId="1225" xr:uid="{E1952D4F-C608-44D2-9036-19822BEA7118}"/>
    <cellStyle name="Comma 10 4 2 2 2 2 2 2" xfId="1226" xr:uid="{3408D2D8-D54E-47C3-92EB-1045B991DF88}"/>
    <cellStyle name="Comma 10 4 2 2 2 2 2 2 2" xfId="4935" xr:uid="{C42B8E9A-CAAF-4921-AEA6-4A8E7A7C6E34}"/>
    <cellStyle name="Comma 10 4 2 2 2 2 2 3" xfId="4936" xr:uid="{8395A29C-4363-4BEB-A514-2AFAD7159870}"/>
    <cellStyle name="Comma 10 4 2 2 2 2 3" xfId="1227" xr:uid="{6FFFB579-DA5C-4DE9-BEF9-CABBFD4BB4DE}"/>
    <cellStyle name="Comma 10 4 2 2 2 2 3 2" xfId="4937" xr:uid="{61560A55-1798-43E6-8101-7FF313DFD3FB}"/>
    <cellStyle name="Comma 10 4 2 2 2 2 4" xfId="3785" xr:uid="{4779E0CC-FDD0-469F-8DF7-746670275544}"/>
    <cellStyle name="Comma 10 4 2 2 2 3" xfId="1228" xr:uid="{C19C03A0-4919-4CF6-9928-34CA1955003A}"/>
    <cellStyle name="Comma 10 4 2 2 2 3 2" xfId="1229" xr:uid="{DBF0C1DC-D007-4303-A026-7913B3BAFBAD}"/>
    <cellStyle name="Comma 10 4 2 2 2 3 2 2" xfId="4938" xr:uid="{20C565CE-B692-4025-9421-E86892D32DE4}"/>
    <cellStyle name="Comma 10 4 2 2 2 3 3" xfId="4939" xr:uid="{A36AC6CF-948B-4A43-A538-FF9C203268F2}"/>
    <cellStyle name="Comma 10 4 2 2 2 4" xfId="1230" xr:uid="{E671490B-242C-4B49-9232-29358B73264C}"/>
    <cellStyle name="Comma 10 4 2 2 2 4 2" xfId="4940" xr:uid="{0DD783F8-E42A-46C1-817F-F50E4309C1B9}"/>
    <cellStyle name="Comma 10 4 2 2 2 5" xfId="3786" xr:uid="{B8FD05A3-0861-4196-8544-D8B1900B930D}"/>
    <cellStyle name="Comma 10 4 2 2 3" xfId="467" xr:uid="{21B91589-E162-46A1-876D-5588F9B2564D}"/>
    <cellStyle name="Comma 10 4 2 2 3 2" xfId="1231" xr:uid="{849D2E28-8523-44DD-BB16-CD929A40054C}"/>
    <cellStyle name="Comma 10 4 2 2 3 2 2" xfId="1232" xr:uid="{233694A3-664A-42E9-9ECD-DC98FBAD563A}"/>
    <cellStyle name="Comma 10 4 2 2 3 2 2 2" xfId="4941" xr:uid="{60E8A2D3-EDE0-4219-92D5-75108B4CE46B}"/>
    <cellStyle name="Comma 10 4 2 2 3 2 3" xfId="4942" xr:uid="{25489BE1-3715-43DB-A3BB-E139ED606DEF}"/>
    <cellStyle name="Comma 10 4 2 2 3 3" xfId="1233" xr:uid="{2DCEA7AF-B21D-4808-B0DB-1FC47D33F9BF}"/>
    <cellStyle name="Comma 10 4 2 2 3 3 2" xfId="4943" xr:uid="{DBC9288F-C386-408C-8536-5E9E846B2620}"/>
    <cellStyle name="Comma 10 4 2 2 3 4" xfId="3787" xr:uid="{E66C66A8-591B-41AD-8A84-0488774FF808}"/>
    <cellStyle name="Comma 10 4 2 2 4" xfId="1234" xr:uid="{2413A27C-01AF-41BB-87E4-94B64199CBFD}"/>
    <cellStyle name="Comma 10 4 2 2 4 2" xfId="1235" xr:uid="{87EED8D7-FCDF-4141-BC13-362F814FF179}"/>
    <cellStyle name="Comma 10 4 2 2 4 2 2" xfId="4944" xr:uid="{79006D77-8E0E-41A9-8D4B-408B939549FF}"/>
    <cellStyle name="Comma 10 4 2 2 4 3" xfId="4945" xr:uid="{F66FFA6D-EE02-402A-8767-9C29F689EBAB}"/>
    <cellStyle name="Comma 10 4 2 2 5" xfId="1236" xr:uid="{21DD696B-BDE7-4548-ABA2-976B45F9F315}"/>
    <cellStyle name="Comma 10 4 2 2 5 2" xfId="4946" xr:uid="{9FDB41BE-2966-43B4-B0FA-15AF7B3C5968}"/>
    <cellStyle name="Comma 10 4 2 2 6" xfId="3788" xr:uid="{29AF9359-76B2-4E0B-A539-03781507AB24}"/>
    <cellStyle name="Comma 10 4 2 3" xfId="102" xr:uid="{BAB40102-28D1-4BE5-85E3-8AF7D4A6520F}"/>
    <cellStyle name="Comma 10 4 2 3 2" xfId="469" xr:uid="{E54EC8A8-BAD5-4EFA-A7BB-09962DF1E906}"/>
    <cellStyle name="Comma 10 4 2 3 2 2" xfId="1237" xr:uid="{BD815C20-7464-42A5-9714-694CFD63EAFD}"/>
    <cellStyle name="Comma 10 4 2 3 2 2 2" xfId="1238" xr:uid="{90E96CB6-0FC1-43CF-974D-9A58432B65F9}"/>
    <cellStyle name="Comma 10 4 2 3 2 2 2 2" xfId="4947" xr:uid="{2AEA483F-62FF-46B0-8A5A-AAD2EAA92744}"/>
    <cellStyle name="Comma 10 4 2 3 2 2 3" xfId="4948" xr:uid="{CDB194F4-6C05-4E5B-9FA2-A2AB2E63F785}"/>
    <cellStyle name="Comma 10 4 2 3 2 3" xfId="1239" xr:uid="{88D668F5-A44C-425B-B92F-D49AEFC60E2A}"/>
    <cellStyle name="Comma 10 4 2 3 2 3 2" xfId="4949" xr:uid="{D99FDAF6-28FF-4AC0-9C67-44F2751865B0}"/>
    <cellStyle name="Comma 10 4 2 3 2 4" xfId="3789" xr:uid="{C100EBE7-807D-4EFA-B8AD-BD91A9F73EEA}"/>
    <cellStyle name="Comma 10 4 2 3 3" xfId="1240" xr:uid="{3D60C930-472D-4809-AB3B-8632BD7006FE}"/>
    <cellStyle name="Comma 10 4 2 3 3 2" xfId="1241" xr:uid="{2E5E4E62-B2F7-4B30-84CE-FA8680F924E8}"/>
    <cellStyle name="Comma 10 4 2 3 3 2 2" xfId="4950" xr:uid="{02CF8B78-8DD1-4FA0-B8DE-6F55A291F30A}"/>
    <cellStyle name="Comma 10 4 2 3 3 3" xfId="4951" xr:uid="{58136540-1087-4B63-AC59-6BEF1BE459ED}"/>
    <cellStyle name="Comma 10 4 2 3 4" xfId="1242" xr:uid="{07DFBE58-D52E-490A-9A0F-4B298E7CA832}"/>
    <cellStyle name="Comma 10 4 2 3 4 2" xfId="4952" xr:uid="{7D9227E9-8FAD-4D7E-8A0A-4EF9C0170C3F}"/>
    <cellStyle name="Comma 10 4 2 3 5" xfId="3790" xr:uid="{98A01A0C-BFA6-48C9-9F48-F38B11A2AF8F}"/>
    <cellStyle name="Comma 10 4 2 4" xfId="466" xr:uid="{B98EAEDF-4B03-45B4-99A3-EEAE9DA97649}"/>
    <cellStyle name="Comma 10 4 2 4 2" xfId="1243" xr:uid="{9B8A52FC-319E-416B-8870-F4F61D5365C3}"/>
    <cellStyle name="Comma 10 4 2 4 2 2" xfId="1244" xr:uid="{FE3DD8EC-C635-4582-91CE-EC6D05DF9891}"/>
    <cellStyle name="Comma 10 4 2 4 2 2 2" xfId="4953" xr:uid="{D18CE0A9-84CF-457E-B2AE-9F647E72A2A5}"/>
    <cellStyle name="Comma 10 4 2 4 2 3" xfId="4954" xr:uid="{78B7DDAF-FED2-4E25-8220-D9602F1E8E59}"/>
    <cellStyle name="Comma 10 4 2 4 3" xfId="1245" xr:uid="{B4AECCBF-540A-4021-8917-C0E7552287D0}"/>
    <cellStyle name="Comma 10 4 2 4 3 2" xfId="4955" xr:uid="{7E2FE9A9-2D82-4102-8015-18D6FC0A8DD1}"/>
    <cellStyle name="Comma 10 4 2 4 4" xfId="3791" xr:uid="{35501CE2-81EC-4EE2-9517-2A454A907BDD}"/>
    <cellStyle name="Comma 10 4 2 5" xfId="1246" xr:uid="{7B59B771-F30E-4D86-B13B-C05F9B02CE31}"/>
    <cellStyle name="Comma 10 4 2 5 2" xfId="1247" xr:uid="{A44E9BA1-D4B4-4E06-AC2B-765A4191A25E}"/>
    <cellStyle name="Comma 10 4 2 5 2 2" xfId="4956" xr:uid="{16016A62-F33B-407C-B1BA-E3A40490F5FC}"/>
    <cellStyle name="Comma 10 4 2 5 3" xfId="4957" xr:uid="{ECFD735D-98C8-4C72-A009-7721A6CC45DB}"/>
    <cellStyle name="Comma 10 4 2 6" xfId="1248" xr:uid="{D55CD0D9-5EC7-411E-BA38-CB663001B942}"/>
    <cellStyle name="Comma 10 4 2 6 2" xfId="4958" xr:uid="{D7918069-0A0F-4E84-AFCF-BA227CC7D186}"/>
    <cellStyle name="Comma 10 4 2 7" xfId="3792" xr:uid="{3855001E-575E-49E8-B33C-264337F295AB}"/>
    <cellStyle name="Comma 10 4 3" xfId="103" xr:uid="{2DF06474-F20F-4DC4-8ADC-C93A2167A14E}"/>
    <cellStyle name="Comma 10 4 3 2" xfId="104" xr:uid="{0931CCEA-F225-4191-BA88-CD4C3F11E902}"/>
    <cellStyle name="Comma 10 4 3 2 2" xfId="105" xr:uid="{6646E383-D43E-4F03-8965-99203572254D}"/>
    <cellStyle name="Comma 10 4 3 2 2 2" xfId="472" xr:uid="{0FE9B936-8ADE-4F35-928E-B7A12F886CB4}"/>
    <cellStyle name="Comma 10 4 3 2 2 2 2" xfId="1249" xr:uid="{93BECDB1-90B4-495E-9BAB-0AAC0B383F49}"/>
    <cellStyle name="Comma 10 4 3 2 2 2 2 2" xfId="1250" xr:uid="{8651EB14-FF07-4D00-9950-5988D077189F}"/>
    <cellStyle name="Comma 10 4 3 2 2 2 2 2 2" xfId="4959" xr:uid="{09484DED-90D0-45F9-86C5-B65B31085CA9}"/>
    <cellStyle name="Comma 10 4 3 2 2 2 2 3" xfId="4960" xr:uid="{1DB5081C-EE81-44F4-8F50-5B29F7FA4174}"/>
    <cellStyle name="Comma 10 4 3 2 2 2 3" xfId="1251" xr:uid="{BFA13A2E-9C6E-42D7-8FEF-9DEB97B5E26C}"/>
    <cellStyle name="Comma 10 4 3 2 2 2 3 2" xfId="4961" xr:uid="{B6B98F37-95BB-4E72-8B2F-9025F4EF65B6}"/>
    <cellStyle name="Comma 10 4 3 2 2 2 4" xfId="3793" xr:uid="{CD5593DB-65B4-434D-A56D-621E524EF751}"/>
    <cellStyle name="Comma 10 4 3 2 2 3" xfId="1252" xr:uid="{830BCEC6-D07D-47CE-82A4-00B7F40CF081}"/>
    <cellStyle name="Comma 10 4 3 2 2 3 2" xfId="1253" xr:uid="{E181EC1F-118C-4247-BC8A-02686164BA3E}"/>
    <cellStyle name="Comma 10 4 3 2 2 3 2 2" xfId="4962" xr:uid="{C15907CC-56AD-4BF4-A59B-C86C03C45D82}"/>
    <cellStyle name="Comma 10 4 3 2 2 3 3" xfId="4963" xr:uid="{5D5878BD-1A48-4196-9B1C-C4030427279D}"/>
    <cellStyle name="Comma 10 4 3 2 2 4" xfId="1254" xr:uid="{D65B8FE0-386E-4F4A-A969-F61B9DD652E2}"/>
    <cellStyle name="Comma 10 4 3 2 2 4 2" xfId="4964" xr:uid="{68E74E91-5710-453D-9A59-6D53D0301681}"/>
    <cellStyle name="Comma 10 4 3 2 2 5" xfId="3794" xr:uid="{1E82912D-F503-4617-93D6-9CE96A8D44BB}"/>
    <cellStyle name="Comma 10 4 3 2 3" xfId="471" xr:uid="{276C37B6-158E-4F94-B81D-62D5BAF0E55D}"/>
    <cellStyle name="Comma 10 4 3 2 3 2" xfId="1255" xr:uid="{EDDC8405-A677-4D0E-B481-2C84919EA28D}"/>
    <cellStyle name="Comma 10 4 3 2 3 2 2" xfId="1256" xr:uid="{C4893A67-9F42-45B8-94DC-0DF3CF229F53}"/>
    <cellStyle name="Comma 10 4 3 2 3 2 2 2" xfId="4965" xr:uid="{5C883714-4825-4FBB-9D19-7E5266966AE4}"/>
    <cellStyle name="Comma 10 4 3 2 3 2 3" xfId="4966" xr:uid="{72052962-E402-4A9F-B798-B26D716AF9E0}"/>
    <cellStyle name="Comma 10 4 3 2 3 3" xfId="1257" xr:uid="{B1F95B33-B981-416A-B082-06A5C8A24942}"/>
    <cellStyle name="Comma 10 4 3 2 3 3 2" xfId="4967" xr:uid="{B7B764EB-FF4E-43AD-8062-3B8444EAEB4B}"/>
    <cellStyle name="Comma 10 4 3 2 3 4" xfId="3795" xr:uid="{9B8E4A97-708A-44A7-B897-721289B095D9}"/>
    <cellStyle name="Comma 10 4 3 2 4" xfId="1258" xr:uid="{E04B7F7C-0AFA-4941-8DFD-E13473EF5101}"/>
    <cellStyle name="Comma 10 4 3 2 4 2" xfId="1259" xr:uid="{3450A01C-6F0D-4542-8C78-E132E0533CEC}"/>
    <cellStyle name="Comma 10 4 3 2 4 2 2" xfId="4968" xr:uid="{44D7C740-040D-4F01-9BAD-441ED50E023B}"/>
    <cellStyle name="Comma 10 4 3 2 4 3" xfId="4969" xr:uid="{46AEAC88-EC33-41D8-A6A3-6A67872FAC5C}"/>
    <cellStyle name="Comma 10 4 3 2 5" xfId="1260" xr:uid="{CFCB5C51-A132-49F5-9A45-195FFC3DCC95}"/>
    <cellStyle name="Comma 10 4 3 2 5 2" xfId="4970" xr:uid="{0C4D459D-F049-4A6B-A8E4-1DF1B3C5646D}"/>
    <cellStyle name="Comma 10 4 3 2 6" xfId="3796" xr:uid="{265FFD96-7DDC-4EAA-921F-1A2BC949BE6F}"/>
    <cellStyle name="Comma 10 4 3 3" xfId="106" xr:uid="{A7A3D68A-D579-478F-8C5A-DB1C7DB7D858}"/>
    <cellStyle name="Comma 10 4 3 3 2" xfId="473" xr:uid="{7FFFD947-79ED-48DC-9C4F-0ACFE29EA420}"/>
    <cellStyle name="Comma 10 4 3 3 2 2" xfId="1261" xr:uid="{131E52AF-0A99-4CAB-9EB6-24A6445636E4}"/>
    <cellStyle name="Comma 10 4 3 3 2 2 2" xfId="1262" xr:uid="{9EC0F076-9748-48D3-A48F-81190763562A}"/>
    <cellStyle name="Comma 10 4 3 3 2 2 2 2" xfId="4971" xr:uid="{65543EE5-60F4-4476-8426-92967B7530A5}"/>
    <cellStyle name="Comma 10 4 3 3 2 2 3" xfId="4972" xr:uid="{07C5D8C5-67C3-4943-B0CB-FD12A65D948A}"/>
    <cellStyle name="Comma 10 4 3 3 2 3" xfId="1263" xr:uid="{BE51DD77-8EB3-4BE0-8B65-F537773194FB}"/>
    <cellStyle name="Comma 10 4 3 3 2 3 2" xfId="4973" xr:uid="{C2BD7319-DCE4-4ED4-83A7-002810EEC155}"/>
    <cellStyle name="Comma 10 4 3 3 2 4" xfId="3797" xr:uid="{46628E41-DA74-4EED-B26C-F4CB458D9064}"/>
    <cellStyle name="Comma 10 4 3 3 3" xfId="1264" xr:uid="{E38CD226-A35A-4363-AF88-F467DFDEF0D3}"/>
    <cellStyle name="Comma 10 4 3 3 3 2" xfId="1265" xr:uid="{C3AD1A50-F983-496E-9065-18BB06F1F085}"/>
    <cellStyle name="Comma 10 4 3 3 3 2 2" xfId="4974" xr:uid="{46DEBF32-E1D5-4360-9DFE-632EF2CA26FD}"/>
    <cellStyle name="Comma 10 4 3 3 3 3" xfId="4975" xr:uid="{2F91CF15-EA81-458F-A7C4-8375794B4F8C}"/>
    <cellStyle name="Comma 10 4 3 3 4" xfId="1266" xr:uid="{E768A79E-707F-4DA1-8F74-CEAEBA21C2AB}"/>
    <cellStyle name="Comma 10 4 3 3 4 2" xfId="4976" xr:uid="{74494AC6-5540-409B-9523-2D92761B10E8}"/>
    <cellStyle name="Comma 10 4 3 3 5" xfId="3798" xr:uid="{DF026A4E-D42B-4501-91E9-B8097EE529BB}"/>
    <cellStyle name="Comma 10 4 3 4" xfId="470" xr:uid="{40A1E6E7-45C9-4E0C-90E1-ED33F3D1AFF8}"/>
    <cellStyle name="Comma 10 4 3 4 2" xfId="1267" xr:uid="{70DB9E8D-C9EA-43E2-B2A2-30E95772239E}"/>
    <cellStyle name="Comma 10 4 3 4 2 2" xfId="1268" xr:uid="{02A3427E-401A-4C88-9780-BF8D9E557ECA}"/>
    <cellStyle name="Comma 10 4 3 4 2 2 2" xfId="4977" xr:uid="{637D0738-FA2E-4870-A7AD-23905E60ADD8}"/>
    <cellStyle name="Comma 10 4 3 4 2 3" xfId="4978" xr:uid="{14439AD8-0632-4648-B48E-49C97048DE2D}"/>
    <cellStyle name="Comma 10 4 3 4 3" xfId="1269" xr:uid="{97844926-E3E2-4AF6-9F01-684245ED28D9}"/>
    <cellStyle name="Comma 10 4 3 4 3 2" xfId="4979" xr:uid="{016A850D-6BE9-4E2C-9D7A-5E7F7E9F8CD2}"/>
    <cellStyle name="Comma 10 4 3 4 4" xfId="3799" xr:uid="{F3B77FAF-427D-4177-9CF8-451EE0F71AAD}"/>
    <cellStyle name="Comma 10 4 3 5" xfId="1270" xr:uid="{19DD370A-1782-42B9-9615-BBF8F9BCDF18}"/>
    <cellStyle name="Comma 10 4 3 5 2" xfId="1271" xr:uid="{501CEDAE-2BED-4FAA-B734-CD3D77318A16}"/>
    <cellStyle name="Comma 10 4 3 5 2 2" xfId="4980" xr:uid="{178B2DD4-902A-47B3-BAFC-C8158DF8706D}"/>
    <cellStyle name="Comma 10 4 3 5 3" xfId="4981" xr:uid="{90157EE0-BDAE-446C-A485-B5056C6F6DC6}"/>
    <cellStyle name="Comma 10 4 3 6" xfId="1272" xr:uid="{2E73AC1C-B09E-4C75-8587-8C07BE251EB1}"/>
    <cellStyle name="Comma 10 4 3 6 2" xfId="4982" xr:uid="{FC6335D5-3C1D-422E-99EE-E8B34E18B526}"/>
    <cellStyle name="Comma 10 4 3 7" xfId="3800" xr:uid="{04D98555-B98E-4AE4-B753-805598E8EBE1}"/>
    <cellStyle name="Comma 10 4 4" xfId="107" xr:uid="{46A1E104-E3CD-4578-A2AB-24F87B2A5854}"/>
    <cellStyle name="Comma 10 4 4 2" xfId="108" xr:uid="{5C4D50AC-3BA6-42FF-ADF8-319E028B6D95}"/>
    <cellStyle name="Comma 10 4 4 2 2" xfId="475" xr:uid="{4D2C6B9A-07CF-4A18-BF56-3BB30E3DBFA6}"/>
    <cellStyle name="Comma 10 4 4 2 2 2" xfId="1273" xr:uid="{BC3B1D82-C052-403B-B7CF-62D362C7F177}"/>
    <cellStyle name="Comma 10 4 4 2 2 2 2" xfId="1274" xr:uid="{AB675BC5-E3D6-4158-B662-A778562B5329}"/>
    <cellStyle name="Comma 10 4 4 2 2 2 2 2" xfId="4983" xr:uid="{48857237-6DE4-4187-BD3D-DA0F8F0459F7}"/>
    <cellStyle name="Comma 10 4 4 2 2 2 3" xfId="4984" xr:uid="{D40A1C21-073E-4A08-8236-C7A939BA9BC8}"/>
    <cellStyle name="Comma 10 4 4 2 2 3" xfId="1275" xr:uid="{F1466D9B-3070-4E23-B55A-DC6428BCD291}"/>
    <cellStyle name="Comma 10 4 4 2 2 3 2" xfId="4985" xr:uid="{BB63AF65-84B1-49B5-BC0B-7F40952DB12B}"/>
    <cellStyle name="Comma 10 4 4 2 2 4" xfId="3801" xr:uid="{4E3DFFFE-DE4F-4FB5-8FAC-A285DDCABA52}"/>
    <cellStyle name="Comma 10 4 4 2 3" xfId="1276" xr:uid="{51928294-498E-4C53-A96B-2DF976EAEE17}"/>
    <cellStyle name="Comma 10 4 4 2 3 2" xfId="1277" xr:uid="{F1CC384D-EEE7-4D71-9E68-979D0F8B35C8}"/>
    <cellStyle name="Comma 10 4 4 2 3 2 2" xfId="4986" xr:uid="{229CC347-2572-4CC4-B249-9BEC77B65255}"/>
    <cellStyle name="Comma 10 4 4 2 3 3" xfId="4987" xr:uid="{73986CA6-614B-476C-961C-401281CDE423}"/>
    <cellStyle name="Comma 10 4 4 2 4" xfId="1278" xr:uid="{87319FCB-2F64-458F-873F-033341FBB050}"/>
    <cellStyle name="Comma 10 4 4 2 4 2" xfId="4988" xr:uid="{F9E80AA8-3ADD-41A7-ABE5-9EED6A900F8B}"/>
    <cellStyle name="Comma 10 4 4 2 5" xfId="3802" xr:uid="{B10C671A-3993-462D-9FC3-0C9AA5F45646}"/>
    <cellStyle name="Comma 10 4 4 3" xfId="474" xr:uid="{A0FFAB1A-03AE-4B61-9265-F90A81B0307D}"/>
    <cellStyle name="Comma 10 4 4 3 2" xfId="1279" xr:uid="{0A03636F-584D-462C-9BEB-82CADB7822C0}"/>
    <cellStyle name="Comma 10 4 4 3 2 2" xfId="1280" xr:uid="{D8920A3D-FA2E-4167-A75A-32044EB4FB8E}"/>
    <cellStyle name="Comma 10 4 4 3 2 2 2" xfId="4989" xr:uid="{41363471-C3E7-4E57-8059-66EB32C33380}"/>
    <cellStyle name="Comma 10 4 4 3 2 3" xfId="4990" xr:uid="{76F4C7A3-BDFD-49E7-8ED7-2A64874915B1}"/>
    <cellStyle name="Comma 10 4 4 3 3" xfId="1281" xr:uid="{EA974164-4459-4939-A143-69FA16739E47}"/>
    <cellStyle name="Comma 10 4 4 3 3 2" xfId="4991" xr:uid="{8235E8E7-66DF-4360-B19D-34859F9EF082}"/>
    <cellStyle name="Comma 10 4 4 3 4" xfId="3803" xr:uid="{8D9C2A3F-669E-4FD7-B4AD-3E5C5695636A}"/>
    <cellStyle name="Comma 10 4 4 4" xfId="1282" xr:uid="{88CD2665-E931-4BC9-8A0D-4A9A0A6268DA}"/>
    <cellStyle name="Comma 10 4 4 4 2" xfId="1283" xr:uid="{192E7CC4-4EE1-403D-A1F4-27CDFB4F8FCC}"/>
    <cellStyle name="Comma 10 4 4 4 2 2" xfId="4992" xr:uid="{C10ECA51-313C-4B5A-B7A2-50BD04BCEB1E}"/>
    <cellStyle name="Comma 10 4 4 4 3" xfId="4993" xr:uid="{E44CD2AC-F8C0-4174-90E1-DDAD03EBC86D}"/>
    <cellStyle name="Comma 10 4 4 5" xfId="1284" xr:uid="{F4D682A5-A646-47FF-946A-9CDE7E1864AE}"/>
    <cellStyle name="Comma 10 4 4 5 2" xfId="4994" xr:uid="{3DE4D8D7-C934-42A6-B698-FF8C16E00520}"/>
    <cellStyle name="Comma 10 4 4 6" xfId="3804" xr:uid="{56CBBAC5-A7C1-4A54-A418-063B06A6DDC7}"/>
    <cellStyle name="Comma 10 4 5" xfId="109" xr:uid="{803740F1-A132-4451-B8A6-18F3BF160804}"/>
    <cellStyle name="Comma 10 4 5 2" xfId="110" xr:uid="{412C7AF1-58F1-450E-B265-59FDF3311898}"/>
    <cellStyle name="Comma 10 4 5 2 2" xfId="477" xr:uid="{1369F5A9-ABF2-4546-8D8D-1D1DD289947B}"/>
    <cellStyle name="Comma 10 4 5 2 2 2" xfId="1285" xr:uid="{5C185BFD-3B8B-4E29-8D91-F7754D87D4CD}"/>
    <cellStyle name="Comma 10 4 5 2 2 2 2" xfId="1286" xr:uid="{523DAB41-1676-4311-BC9C-5C0EFE5BC792}"/>
    <cellStyle name="Comma 10 4 5 2 2 2 2 2" xfId="4995" xr:uid="{3940CC1D-435A-4434-B062-DCF0893A1C1E}"/>
    <cellStyle name="Comma 10 4 5 2 2 2 3" xfId="4996" xr:uid="{DE05BB62-A1D0-478E-BF5B-E0B953BD7AA4}"/>
    <cellStyle name="Comma 10 4 5 2 2 3" xfId="1287" xr:uid="{42DF55FE-AB38-4651-853C-B1FA778F9410}"/>
    <cellStyle name="Comma 10 4 5 2 2 3 2" xfId="4997" xr:uid="{04006227-4AB8-452C-A2DF-86004643F0B0}"/>
    <cellStyle name="Comma 10 4 5 2 2 4" xfId="3805" xr:uid="{B022F129-8970-4FDD-9373-DAD104D06172}"/>
    <cellStyle name="Comma 10 4 5 2 3" xfId="1288" xr:uid="{7E6BE04F-5F20-48FB-BFC3-BDE4E9DD107B}"/>
    <cellStyle name="Comma 10 4 5 2 3 2" xfId="1289" xr:uid="{D69609EC-EDDB-4DD5-877F-7A790A113FF1}"/>
    <cellStyle name="Comma 10 4 5 2 3 2 2" xfId="4998" xr:uid="{2D0B21EC-5709-48ED-827E-8D137DE06FA9}"/>
    <cellStyle name="Comma 10 4 5 2 3 3" xfId="4999" xr:uid="{D819B34E-0BDB-4C35-9BAD-C10AC89EB34D}"/>
    <cellStyle name="Comma 10 4 5 2 4" xfId="1290" xr:uid="{543F9B72-3F7F-4C9F-A94F-51A96C72A6C8}"/>
    <cellStyle name="Comma 10 4 5 2 4 2" xfId="5000" xr:uid="{E6CD8CB7-CF03-439B-BB56-883D58A63873}"/>
    <cellStyle name="Comma 10 4 5 2 5" xfId="3806" xr:uid="{4DFA3A67-A690-43FA-ACC9-C0A80FB83040}"/>
    <cellStyle name="Comma 10 4 5 3" xfId="476" xr:uid="{ED9071D2-B929-485A-AAD5-9666383343A2}"/>
    <cellStyle name="Comma 10 4 5 3 2" xfId="1291" xr:uid="{4992F396-4533-4651-A9A4-6F819B0D477D}"/>
    <cellStyle name="Comma 10 4 5 3 2 2" xfId="1292" xr:uid="{EA5BEB72-7830-4A2D-BE64-296F384956CD}"/>
    <cellStyle name="Comma 10 4 5 3 2 2 2" xfId="5001" xr:uid="{D460F047-FDF6-4506-9F2E-1A99B5D43EAA}"/>
    <cellStyle name="Comma 10 4 5 3 2 3" xfId="5002" xr:uid="{78D0C048-92E9-41F3-9775-31126CEDFF38}"/>
    <cellStyle name="Comma 10 4 5 3 3" xfId="1293" xr:uid="{E7C00772-6C74-4429-A271-49A2ACEE3C7E}"/>
    <cellStyle name="Comma 10 4 5 3 3 2" xfId="5003" xr:uid="{2048F477-92DD-4623-9240-0D4B73A4E915}"/>
    <cellStyle name="Comma 10 4 5 3 4" xfId="3807" xr:uid="{2861C55E-E251-4C1B-A771-5F713E64D585}"/>
    <cellStyle name="Comma 10 4 5 4" xfId="1294" xr:uid="{F0DF1837-3916-43C2-ADBE-C4DF9C38249C}"/>
    <cellStyle name="Comma 10 4 5 4 2" xfId="1295" xr:uid="{2F81559F-358E-49ED-9E1D-D1FC7039887A}"/>
    <cellStyle name="Comma 10 4 5 4 2 2" xfId="5004" xr:uid="{E432BF3E-800E-40F5-9DF4-5E76282D5FB9}"/>
    <cellStyle name="Comma 10 4 5 4 3" xfId="5005" xr:uid="{542B0AA5-E06E-4312-A415-2DB84CECA4D0}"/>
    <cellStyle name="Comma 10 4 5 5" xfId="1296" xr:uid="{1EC5D7D0-F029-4312-BDC9-5BBA4D0E392D}"/>
    <cellStyle name="Comma 10 4 5 5 2" xfId="5006" xr:uid="{2E08F42F-0107-43E2-8B0C-E0C6F0786A1D}"/>
    <cellStyle name="Comma 10 4 5 6" xfId="3808" xr:uid="{30DD6D0E-6AB1-497A-A037-3D72BCDD5EF9}"/>
    <cellStyle name="Comma 10 4 6" xfId="111" xr:uid="{88B8C6B6-89E7-49D2-AEE3-83202CDCC2D1}"/>
    <cellStyle name="Comma 10 4 6 2" xfId="112" xr:uid="{B307625A-B0B7-4A0A-8790-21724220A9B3}"/>
    <cellStyle name="Comma 10 4 6 2 2" xfId="479" xr:uid="{E689A4AF-77BF-4237-A038-C67F18E9ECE1}"/>
    <cellStyle name="Comma 10 4 6 2 2 2" xfId="1297" xr:uid="{7F373F36-A969-4C18-9654-5BDB9AAFA7C6}"/>
    <cellStyle name="Comma 10 4 6 2 2 2 2" xfId="1298" xr:uid="{841098BF-2B67-40D1-B3AF-C00C05D478CE}"/>
    <cellStyle name="Comma 10 4 6 2 2 2 2 2" xfId="5007" xr:uid="{F0A59894-4CC3-4A5C-9027-E4654B8F6479}"/>
    <cellStyle name="Comma 10 4 6 2 2 2 3" xfId="5008" xr:uid="{1BC7FED7-688E-4473-ADD5-6EB23777973B}"/>
    <cellStyle name="Comma 10 4 6 2 2 3" xfId="1299" xr:uid="{59553E93-4E7B-467B-A6E2-AE8A8E5E79BF}"/>
    <cellStyle name="Comma 10 4 6 2 2 3 2" xfId="5009" xr:uid="{561883DE-49F6-41D2-93E1-4A83782A7F48}"/>
    <cellStyle name="Comma 10 4 6 2 2 4" xfId="3809" xr:uid="{0BEA07A7-12C9-4520-97C1-35C840F080C3}"/>
    <cellStyle name="Comma 10 4 6 2 3" xfId="1300" xr:uid="{4CB88077-1412-4ECF-871B-BFCD08486955}"/>
    <cellStyle name="Comma 10 4 6 2 3 2" xfId="1301" xr:uid="{E5CB79DD-67BB-4964-A49F-E1D47E2C3FFE}"/>
    <cellStyle name="Comma 10 4 6 2 3 2 2" xfId="5010" xr:uid="{689C41D7-04BD-4A6C-BA96-BCA3ACA559A8}"/>
    <cellStyle name="Comma 10 4 6 2 3 3" xfId="5011" xr:uid="{3DC83650-2EB1-41B5-B7F3-246240E897F4}"/>
    <cellStyle name="Comma 10 4 6 2 4" xfId="1302" xr:uid="{72C32B73-496B-43AF-9F25-78A56450E9EA}"/>
    <cellStyle name="Comma 10 4 6 2 4 2" xfId="5012" xr:uid="{1122C8B6-B06F-4054-BD68-91440CB4D4C5}"/>
    <cellStyle name="Comma 10 4 6 2 5" xfId="3810" xr:uid="{3CFF24AC-CE36-4027-BB89-807DAE88819C}"/>
    <cellStyle name="Comma 10 4 6 3" xfId="478" xr:uid="{3F43D554-8E7B-4821-A6AD-1190EB0906C5}"/>
    <cellStyle name="Comma 10 4 6 3 2" xfId="1303" xr:uid="{7A3B4145-9C46-4A94-A048-C274DCDB4773}"/>
    <cellStyle name="Comma 10 4 6 3 2 2" xfId="1304" xr:uid="{752806F1-6719-491D-81C7-7B0CF7E0B1B2}"/>
    <cellStyle name="Comma 10 4 6 3 2 2 2" xfId="5013" xr:uid="{300F2149-FACB-4A4D-971B-65ACB7A33632}"/>
    <cellStyle name="Comma 10 4 6 3 2 3" xfId="5014" xr:uid="{1D72CF2D-1B49-4FAB-8BCC-9627954503ED}"/>
    <cellStyle name="Comma 10 4 6 3 3" xfId="1305" xr:uid="{13E0855D-40DB-4835-A2B8-58A6FEAF380E}"/>
    <cellStyle name="Comma 10 4 6 3 3 2" xfId="5015" xr:uid="{227F7D96-673D-4ECF-9415-5E2E37281BB4}"/>
    <cellStyle name="Comma 10 4 6 3 4" xfId="3811" xr:uid="{DE067391-CC7C-4F66-B314-CC8F1C458618}"/>
    <cellStyle name="Comma 10 4 6 4" xfId="1306" xr:uid="{75DBA1D6-55CE-467C-B234-3C0A26AE102C}"/>
    <cellStyle name="Comma 10 4 6 4 2" xfId="1307" xr:uid="{16E99C83-B6FA-4EF4-96A7-E5F0FB4052B2}"/>
    <cellStyle name="Comma 10 4 6 4 2 2" xfId="5016" xr:uid="{BA009473-5C59-4EE6-94D8-89905BF5DA69}"/>
    <cellStyle name="Comma 10 4 6 4 3" xfId="5017" xr:uid="{7AC377AE-1154-4E1A-8282-5703C30CF8F9}"/>
    <cellStyle name="Comma 10 4 6 5" xfId="1308" xr:uid="{B3E67C6E-47E5-4FEA-B22B-584B2656807D}"/>
    <cellStyle name="Comma 10 4 6 5 2" xfId="5018" xr:uid="{16257E0B-04F1-4193-8B94-F039D9AACEB5}"/>
    <cellStyle name="Comma 10 4 6 6" xfId="3812" xr:uid="{7A27B0A4-7D27-4686-81A1-EAA3AA8C3FCF}"/>
    <cellStyle name="Comma 10 4 7" xfId="113" xr:uid="{5706BE74-7DEE-40F2-AF01-FF4556A4580F}"/>
    <cellStyle name="Comma 10 4 7 2" xfId="114" xr:uid="{93BA00D0-0E3B-4164-B3FC-1161B09010EF}"/>
    <cellStyle name="Comma 10 4 7 2 10" xfId="1309" xr:uid="{8B112F46-C595-475A-8F21-2C4055ED5E08}"/>
    <cellStyle name="Comma 10 4 7 2 10 2" xfId="5019" xr:uid="{BA310180-4FA8-44B3-A0D9-C22D6B9F4EC4}"/>
    <cellStyle name="Comma 10 4 7 2 11" xfId="1310" xr:uid="{D7837B66-DC0F-4FB7-99CD-962D8C70E52A}"/>
    <cellStyle name="Comma 10 4 7 2 11 2" xfId="1311" xr:uid="{FCE84335-B3FA-48E0-8EAD-FEBC4724428C}"/>
    <cellStyle name="Comma 10 4 7 2 11 2 2" xfId="1312" xr:uid="{793C12AF-FE5E-4950-A034-68BF54AF1205}"/>
    <cellStyle name="Comma 10 4 7 2 11 2 2 2" xfId="5020" xr:uid="{43ABA1DB-2795-4151-BEDB-A96A77AB472A}"/>
    <cellStyle name="Comma 10 4 7 2 11 2 3" xfId="5021" xr:uid="{7E1C40DC-9852-4550-A3C8-1A201652CCAD}"/>
    <cellStyle name="Comma 10 4 7 2 11 3" xfId="1313" xr:uid="{EA8513C2-901C-4D48-AE5A-1E9CE030466A}"/>
    <cellStyle name="Comma 10 4 7 2 11 3 2" xfId="5022" xr:uid="{20007D9A-144F-4814-BA3C-A16ABDCAD004}"/>
    <cellStyle name="Comma 10 4 7 2 11 4" xfId="5023" xr:uid="{2953FD67-38EC-4A00-BDD5-224F382EBB92}"/>
    <cellStyle name="Comma 10 4 7 2 11 5" xfId="7535" xr:uid="{58BB3B7B-9EFD-4C32-AB2C-EFD29D33A7CF}"/>
    <cellStyle name="Comma 10 4 7 2 12" xfId="5024" xr:uid="{E43BFCE2-88AB-440D-9B6B-69B2C9289543}"/>
    <cellStyle name="Comma 10 4 7 2 12 2" xfId="5025" xr:uid="{736801B1-82AE-4E81-ACC9-D1AF9984A425}"/>
    <cellStyle name="Comma 10 4 7 2 13" xfId="5026" xr:uid="{094C9E3E-77B0-419C-B6A1-825627003301}"/>
    <cellStyle name="Comma 10 4 7 2 2" xfId="481" xr:uid="{549B7237-419B-4C9D-A5B7-F32435232606}"/>
    <cellStyle name="Comma 10 4 7 2 2 2" xfId="1314" xr:uid="{B1A5018E-007B-41B4-B36F-E949B027F694}"/>
    <cellStyle name="Comma 10 4 7 2 2 2 2" xfId="780" xr:uid="{711C39F5-80E9-47A5-8A43-1A8610C93D90}"/>
    <cellStyle name="Comma 10 4 7 2 2 2 2 2" xfId="1315" xr:uid="{AE970D39-24F9-4406-8D77-4FB78102B45B}"/>
    <cellStyle name="Comma 10 4 7 2 2 2 2 2 2" xfId="1316" xr:uid="{7A688045-915C-4326-9CFE-2DE5D19A9C96}"/>
    <cellStyle name="Comma 10 4 7 2 2 2 2 2 2 2" xfId="5027" xr:uid="{578ACDEE-06FC-4865-9FF7-964BE33137B8}"/>
    <cellStyle name="Comma 10 4 7 2 2 2 2 2 3" xfId="5028" xr:uid="{260012C1-C5B7-451E-BDC4-C13F895CC1E9}"/>
    <cellStyle name="Comma 10 4 7 2 2 2 2 3" xfId="1317" xr:uid="{99794BDD-9F6A-46DD-8F41-35C8939CC23A}"/>
    <cellStyle name="Comma 10 4 7 2 2 2 2 3 2" xfId="5029" xr:uid="{0F6B3109-CC7A-438F-B0EF-14C5217DA625}"/>
    <cellStyle name="Comma 10 4 7 2 2 2 2 3 2 2" xfId="5030" xr:uid="{B30174E0-DF9A-4FE2-87E0-BE6D67409648}"/>
    <cellStyle name="Comma 10 4 7 2 2 2 2 3 3" xfId="5031" xr:uid="{1D5C40BA-7B90-49E0-B3AE-6258BA9670F1}"/>
    <cellStyle name="Comma 10 4 7 2 2 2 2 3 4" xfId="7331" xr:uid="{B438B0CE-1D0C-419A-B2BB-5F0E4DBFAE84}"/>
    <cellStyle name="Comma 10 4 7 2 2 2 2 3 4 2" xfId="7391" xr:uid="{A404C496-BFCD-41C7-B395-738C29EEDCCE}"/>
    <cellStyle name="Comma 10 4 7 2 2 2 2 3 4 3" xfId="7445" xr:uid="{2E22A066-2B73-4443-B54E-32F65123CFD2}"/>
    <cellStyle name="Comma 10 4 7 2 2 2 2 4" xfId="5032" xr:uid="{9E0DA21E-F595-4D15-AA61-47B1D303CEC5}"/>
    <cellStyle name="Comma 10 4 7 2 2 2 2 7" xfId="7524" xr:uid="{8723E101-C62F-4C20-9A20-EA5A8B518F4F}"/>
    <cellStyle name="Comma 10 4 7 2 2 2 3" xfId="3813" xr:uid="{5AF23D75-750B-4C80-BFC4-32D47F954758}"/>
    <cellStyle name="Comma 10 4 7 2 2 3" xfId="1318" xr:uid="{177A855D-2A5A-4188-A81D-5ABC375703F1}"/>
    <cellStyle name="Comma 10 4 7 2 2 3 2" xfId="1319" xr:uid="{90609093-A1CD-45AE-9A82-12DD185B5B35}"/>
    <cellStyle name="Comma 10 4 7 2 2 3 2 2" xfId="5033" xr:uid="{EF94BB18-F365-47E1-94FA-064F67A70DA6}"/>
    <cellStyle name="Comma 10 4 7 2 2 3 3" xfId="5034" xr:uid="{6B95E151-05DD-4E12-97BC-D1323BC2F096}"/>
    <cellStyle name="Comma 10 4 7 2 2 4" xfId="1320" xr:uid="{428A5ED8-155B-446C-ABBD-DD75F7672D0A}"/>
    <cellStyle name="Comma 10 4 7 2 2 4 2" xfId="1321" xr:uid="{6A239825-B8C4-4CCF-A581-28358B4F8A01}"/>
    <cellStyle name="Comma 10 4 7 2 2 4 2 2" xfId="5035" xr:uid="{8293080C-2DD3-40C2-9301-B20DB5309D38}"/>
    <cellStyle name="Comma 10 4 7 2 2 4 3" xfId="1322" xr:uid="{BD666933-1BC7-4FE5-A305-CB555A905460}"/>
    <cellStyle name="Comma 10 4 7 2 2 4 3 2" xfId="5036" xr:uid="{B0CA5198-C22A-4ACA-A478-BA5515E82963}"/>
    <cellStyle name="Comma 10 4 7 2 2 4 4" xfId="5037" xr:uid="{6A26FFED-01FC-4BCA-A032-701DAE864C45}"/>
    <cellStyle name="Comma 10 4 7 2 2 4 5" xfId="3814" xr:uid="{1E19B597-CDCF-4E74-BEC8-7B8C0003C574}"/>
    <cellStyle name="Comma 10 4 7 2 2 4 5 2" xfId="7472" xr:uid="{E6EEE6BD-A631-4088-8760-71D46EBA17BA}"/>
    <cellStyle name="Comma 10 4 7 2 2 5" xfId="1323" xr:uid="{DEC94740-CD79-4514-839F-DF1C0ABEB9DE}"/>
    <cellStyle name="Comma 10 4 7 2 2 5 2" xfId="1324" xr:uid="{08D25239-A2E7-4493-8D85-B41C3B257352}"/>
    <cellStyle name="Comma 10 4 7 2 2 5 2 2" xfId="5038" xr:uid="{89778CF9-7EA6-4291-B731-0B66A6982F0B}"/>
    <cellStyle name="Comma 10 4 7 2 2 5 3" xfId="5039" xr:uid="{BCB918F7-339C-4AF9-844F-D3753CC07F27}"/>
    <cellStyle name="Comma 10 4 7 2 2 6" xfId="1325" xr:uid="{C8C8A96E-3ECD-4C27-BE8D-E0BF3D963C03}"/>
    <cellStyle name="Comma 10 4 7 2 2 6 2" xfId="5040" xr:uid="{EB976EB6-2AFE-4C20-853D-52337FD8EA7E}"/>
    <cellStyle name="Comma 10 4 7 2 2 7" xfId="5041" xr:uid="{483AF6A1-5EE3-4CB0-BD19-017460160548}"/>
    <cellStyle name="Comma 10 4 7 2 3" xfId="1326" xr:uid="{F0FA7149-9041-45F4-A841-BAB9D275A97F}"/>
    <cellStyle name="Comma 10 4 7 2 3 2" xfId="1327" xr:uid="{93372E98-33B9-483A-B011-CF930C0942DF}"/>
    <cellStyle name="Comma 10 4 7 2 3 2 2" xfId="1328" xr:uid="{506D6D42-CDA3-48CB-891A-0094324DE3A8}"/>
    <cellStyle name="Comma 10 4 7 2 3 2 2 2" xfId="1329" xr:uid="{CF1A6A99-A14C-41BB-9F1E-E3443B1843F1}"/>
    <cellStyle name="Comma 10 4 7 2 3 2 2 2 2" xfId="5042" xr:uid="{CCE132A2-895E-452D-AD40-1A660091037A}"/>
    <cellStyle name="Comma 10 4 7 2 3 2 2 3" xfId="5043" xr:uid="{941907DA-71AE-4E29-8862-94C497EA9582}"/>
    <cellStyle name="Comma 10 4 7 2 3 2 3" xfId="1330" xr:uid="{98BC5579-751B-4505-8F0C-62C7EBD6914F}"/>
    <cellStyle name="Comma 10 4 7 2 3 2 3 2" xfId="1331" xr:uid="{B42503CC-16C8-4878-B897-E5D68D6AD0BC}"/>
    <cellStyle name="Comma 10 4 7 2 3 2 3 2 2" xfId="5044" xr:uid="{ACC0009A-516B-4F0C-BC3F-6745AFA19892}"/>
    <cellStyle name="Comma 10 4 7 2 3 2 3 3" xfId="5045" xr:uid="{9E3A4472-E2FF-4196-A1E5-62A13D067565}"/>
    <cellStyle name="Comma 10 4 7 2 3 2 4" xfId="1332" xr:uid="{D4B8FF02-45A6-4194-BF6B-7258CD028054}"/>
    <cellStyle name="Comma 10 4 7 2 3 2 4 2" xfId="5046" xr:uid="{6643BBD6-4EE9-4674-965D-4886BF31ADAE}"/>
    <cellStyle name="Comma 10 4 7 2 3 2 5" xfId="1333" xr:uid="{230B0B80-B8EF-471B-B6CA-B47ACA75CB6C}"/>
    <cellStyle name="Comma 10 4 7 2 3 2 5 2" xfId="5047" xr:uid="{3A2A9CE7-8520-4DF5-B54E-D255825A44A1}"/>
    <cellStyle name="Comma 10 4 7 2 3 2 6" xfId="5048" xr:uid="{407263EF-1E53-4D00-B263-ACDB56751C21}"/>
    <cellStyle name="Comma 10 4 7 2 3 3" xfId="1334" xr:uid="{EF9F3F62-4350-49E4-AFCC-9E1A109D0D8D}"/>
    <cellStyle name="Comma 10 4 7 2 3 3 2" xfId="1335" xr:uid="{EF6A560D-A10A-4337-A6B0-27D0C1347FEB}"/>
    <cellStyle name="Comma 10 4 7 2 3 3 2 2" xfId="5049" xr:uid="{392E53BB-44D2-4768-B9BC-92FDF2737651}"/>
    <cellStyle name="Comma 10 4 7 2 3 3 3" xfId="5050" xr:uid="{492B9FF3-A2E3-4271-8D21-02D3FE403CE7}"/>
    <cellStyle name="Comma 10 4 7 2 3 4" xfId="1336" xr:uid="{A5B1D397-E8BF-4160-A13E-93B06F2A263F}"/>
    <cellStyle name="Comma 10 4 7 2 3 4 2" xfId="5051" xr:uid="{8D7E67EC-C028-4585-9F18-592E9319CB6B}"/>
    <cellStyle name="Comma 10 4 7 2 3 5" xfId="3815" xr:uid="{3DC4B2C6-EFB1-4FFB-A818-D5DB2B5F43A3}"/>
    <cellStyle name="Comma 10 4 7 2 4" xfId="1337" xr:uid="{5097DDBC-3BEF-43D4-8004-9FD9E6A0A7F5}"/>
    <cellStyle name="Comma 10 4 7 2 4 2" xfId="1338" xr:uid="{2D139543-CEF6-468E-80D5-78D8BCF7E0B1}"/>
    <cellStyle name="Comma 10 4 7 2 4 2 2" xfId="770" xr:uid="{AF017BB2-F5D0-417E-B12F-A92C20B65518}"/>
    <cellStyle name="Comma 10 4 7 2 4 2 2 2" xfId="1339" xr:uid="{C296F12C-9B60-4833-93BB-E55E7F6C3CC7}"/>
    <cellStyle name="Comma 10 4 7 2 4 2 2 2 2" xfId="5052" xr:uid="{98B5D712-9C59-4B4E-AE34-8FF21A961568}"/>
    <cellStyle name="Comma 10 4 7 2 4 2 2 3" xfId="3816" xr:uid="{58BEEE65-2E0C-4101-9D7E-2E2A322AA0A3}"/>
    <cellStyle name="Comma 10 4 7 2 4 2 2 3 2" xfId="5053" xr:uid="{DFEB68D7-AAA8-4852-BC36-F7930F4D3053}"/>
    <cellStyle name="Comma 10 4 7 2 4 2 2 3 4" xfId="7325" xr:uid="{EFE1B539-E93D-46FB-B814-9FD9617528D5}"/>
    <cellStyle name="Comma 10 4 7 2 4 2 2 3 4 2" xfId="7379" xr:uid="{5BBF6C05-0428-45CF-8EC2-145D8B841708}"/>
    <cellStyle name="Comma 10 4 7 2 4 2 2 3 4 3" xfId="7439" xr:uid="{B6061DAE-196C-4A3F-938B-5FEB6E137C26}"/>
    <cellStyle name="Comma 10 4 7 2 4 2 2 3 7" xfId="7399" xr:uid="{6E452832-9006-4D46-9D72-528863459F3D}"/>
    <cellStyle name="Comma 10 4 7 2 4 2 2 3 7 2" xfId="7447" xr:uid="{E0AB42F2-88A6-44BA-B503-DD54A4705439}"/>
    <cellStyle name="Comma 10 4 7 2 4 2 2 4" xfId="5054" xr:uid="{B49AAA41-37B0-403D-A65B-ACAAF537517D}"/>
    <cellStyle name="Comma 10 4 7 2 4 2 2 4 2" xfId="7334" xr:uid="{EB4C2B66-F15D-45D2-96A9-4C7462AA2858}"/>
    <cellStyle name="Comma 10 4 7 2 4 2 2 4 2 2" xfId="7431" xr:uid="{93C3CB39-01A1-457C-93AE-74543885E8D9}"/>
    <cellStyle name="Comma 10 4 7 2 4 2 2 5" xfId="7413" xr:uid="{25BE1491-453F-4004-9285-3C3E1F20249A}"/>
    <cellStyle name="Comma 10 4 7 2 4 2 2 8" xfId="7355" xr:uid="{F07C8353-8026-46FA-B74A-BD5491B5AECD}"/>
    <cellStyle name="Comma 10 4 7 2 4 2 2 8 2" xfId="7521" xr:uid="{887163BF-F8BD-4D9C-9F3F-D81B85FA7A78}"/>
    <cellStyle name="Comma 10 4 7 2 4 2 3" xfId="5055" xr:uid="{25E98B71-729C-45F9-B842-D14771A37FE4}"/>
    <cellStyle name="Comma 10 4 7 2 4 3" xfId="1340" xr:uid="{EA5BA66C-CAEB-4E10-AA4F-FEA27557000D}"/>
    <cellStyle name="Comma 10 4 7 2 4 3 2" xfId="5056" xr:uid="{205099FE-CBB1-4940-B040-A3956C93FDE0}"/>
    <cellStyle name="Comma 10 4 7 2 4 4" xfId="3817" xr:uid="{A43D59C1-D816-4351-85B0-7FD8C30C4D70}"/>
    <cellStyle name="Comma 10 4 7 2 5" xfId="1341" xr:uid="{CFD8C5D8-FE86-4E34-B88C-A707046F6BCF}"/>
    <cellStyle name="Comma 10 4 7 2 5 2" xfId="1342" xr:uid="{38DE3309-4581-4D0B-B0F3-11457B894BE3}"/>
    <cellStyle name="Comma 10 4 7 2 5 2 2" xfId="5057" xr:uid="{A6F333AE-6FE6-4724-B953-EFEDAB43E271}"/>
    <cellStyle name="Comma 10 4 7 2 5 3" xfId="5058" xr:uid="{CD8F01AD-20FF-49E4-AF45-DAAD5008BA85}"/>
    <cellStyle name="Comma 10 4 7 2 6" xfId="1343" xr:uid="{712781C3-C971-49BF-887B-CCF9B41572D6}"/>
    <cellStyle name="Comma 10 4 7 2 6 2" xfId="1344" xr:uid="{89433A4E-C32B-46C1-A7C0-5F2E411621D2}"/>
    <cellStyle name="Comma 10 4 7 2 6 2 2" xfId="5059" xr:uid="{645E71F7-7654-4408-ACDD-CDAD6267C76B}"/>
    <cellStyle name="Comma 10 4 7 2 6 3" xfId="5060" xr:uid="{68AE243C-2A0C-428F-9B57-77476260823E}"/>
    <cellStyle name="Comma 10 4 7 2 7" xfId="1345" xr:uid="{CC3FB3E6-7B4E-4283-ABEA-BCFBFB8FA88C}"/>
    <cellStyle name="Comma 10 4 7 2 7 2" xfId="1346" xr:uid="{E21B7A8A-C7AC-41DC-9028-224B8335A679}"/>
    <cellStyle name="Comma 10 4 7 2 7 2 2" xfId="5061" xr:uid="{9206F290-4B23-4355-914A-74F62520CC96}"/>
    <cellStyle name="Comma 10 4 7 2 7 3" xfId="3818" xr:uid="{DA7C16BF-A4E8-4ECE-9FD4-D898C29A8D33}"/>
    <cellStyle name="Comma 10 4 7 2 7 3 2" xfId="5062" xr:uid="{F13E85BA-80A6-4893-9857-0D4A13315145}"/>
    <cellStyle name="Comma 10 4 7 2 7 4" xfId="5063" xr:uid="{A4A5A7ED-5598-4DAF-8A35-F26D60D8A5F1}"/>
    <cellStyle name="Comma 10 4 7 2 8" xfId="758" xr:uid="{768DF88B-E79F-4007-92CF-16E3E72EE603}"/>
    <cellStyle name="Comma 10 4 7 2 8 10" xfId="7342" xr:uid="{47374437-FF83-49C1-B08A-2ECF0FDA2626}"/>
    <cellStyle name="Comma 10 4 7 2 8 11" xfId="7470" xr:uid="{4AFFE5C4-A48D-455A-B46C-9E6BC30D7F96}"/>
    <cellStyle name="Comma 10 4 7 2 8 12" xfId="7492" xr:uid="{99697FAF-6051-4574-8E6D-34FA65D56247}"/>
    <cellStyle name="Comma 10 4 7 2 8 2" xfId="1347" xr:uid="{E728B560-1A6E-4664-AB64-95B5582B6C3A}"/>
    <cellStyle name="Comma 10 4 7 2 8 2 2" xfId="1348" xr:uid="{EB016BE2-F984-4CC5-B61F-D9F166D17F0C}"/>
    <cellStyle name="Comma 10 4 7 2 8 2 2 2" xfId="3819" xr:uid="{FB260EB8-02C8-438A-A1D8-9C5D34E31480}"/>
    <cellStyle name="Comma 10 4 7 2 8 2 2 2 2" xfId="5064" xr:uid="{F8EAA2C9-3751-4B64-ABAC-A1560DCE6B90}"/>
    <cellStyle name="Comma 10 4 7 2 8 2 2 3" xfId="3820" xr:uid="{AF5527D6-6190-4933-A6C9-ABDAEAF84EC8}"/>
    <cellStyle name="Comma 10 4 7 2 8 2 3" xfId="5065" xr:uid="{8F28CA4A-F666-471A-A9CA-22019084E496}"/>
    <cellStyle name="Comma 10 4 7 2 8 3" xfId="1349" xr:uid="{E96661FE-82D3-4267-8BB4-6735E0C6C4BF}"/>
    <cellStyle name="Comma 10 4 7 2 8 3 2" xfId="3821" xr:uid="{F69A60BE-5C21-4FDB-B33E-3EF7E34A56F4}"/>
    <cellStyle name="Comma 10 4 7 2 8 4" xfId="777" xr:uid="{F71F6ED8-D67A-48A5-A8DE-7F3F4DD2CF3B}"/>
    <cellStyle name="Comma 10 4 7 2 8 4 2" xfId="3822" xr:uid="{7A037EB5-BFA5-4CE6-9E4E-F8943B7A0C35}"/>
    <cellStyle name="Comma 10 4 7 2 8 4 2 2" xfId="5066" xr:uid="{CACA4E1A-DD76-49CC-A0C8-C7AB8DF38DC9}"/>
    <cellStyle name="Comma 10 4 7 2 8 4 3" xfId="5067" xr:uid="{3A14FC26-4D1B-4B35-B5E0-05597BE9120D}"/>
    <cellStyle name="Comma 10 4 7 2 8 5" xfId="3823" xr:uid="{DE6436C0-5527-4C31-9CF0-64CBBF46D2E8}"/>
    <cellStyle name="Comma 10 4 7 2 8 5 2" xfId="5068" xr:uid="{EB339783-73CA-43B4-996A-8494C6F9E17A}"/>
    <cellStyle name="Comma 10 4 7 2 8 6" xfId="3824" xr:uid="{DE929661-9634-4C7A-9D3F-388E60E30BEE}"/>
    <cellStyle name="Comma 10 4 7 2 8 6 2" xfId="5069" xr:uid="{89F67BBD-3957-4AAA-9A39-C0FF89A71EB9}"/>
    <cellStyle name="Comma 10 4 7 2 8 7" xfId="3825" xr:uid="{4CF02D0C-C2F6-4107-BBE7-80758AE4F96C}"/>
    <cellStyle name="Comma 10 4 7 2 8 7 2" xfId="3826" xr:uid="{1A95D318-7131-4558-9BFF-8D563232E3E0}"/>
    <cellStyle name="Comma 10 4 7 2 8 7 2 2" xfId="3827" xr:uid="{01D926BB-B2C5-4DFA-8AFA-4BBB8F1018B0}"/>
    <cellStyle name="Comma 10 4 7 2 8 8" xfId="3828" xr:uid="{F9FCCA10-8958-4241-81F9-7A7106273CFF}"/>
    <cellStyle name="Comma 10 4 7 2 8 8 2" xfId="5070" xr:uid="{78C7713A-22F7-4220-8030-CB3C2911C145}"/>
    <cellStyle name="Comma 10 4 7 2 8 9" xfId="5071" xr:uid="{1E97330D-2B3C-444F-B596-D5CAEBC9F977}"/>
    <cellStyle name="Comma 10 4 7 2 9" xfId="1350" xr:uid="{19786D36-9013-48D0-B7E7-7C9C6E454E6A}"/>
    <cellStyle name="Comma 10 4 7 2 9 2" xfId="1351" xr:uid="{09259240-0ABF-49A2-B379-EC571AA4732D}"/>
    <cellStyle name="Comma 10 4 7 2 9 2 2" xfId="5072" xr:uid="{10ED8C9A-01D6-48C1-81DC-C3D0CDAF11CA}"/>
    <cellStyle name="Comma 10 4 7 2 9 3" xfId="5073" xr:uid="{4E62153C-E110-4980-9981-6DE5426432FE}"/>
    <cellStyle name="Comma 10 4 7 2 9 4" xfId="7368" xr:uid="{A2E7BF52-E794-4C94-B218-8F259D548211}"/>
    <cellStyle name="Comma 10 4 7 3" xfId="480" xr:uid="{1AB0FD42-F56A-4BD9-A681-2CAEE72FCCC1}"/>
    <cellStyle name="Comma 10 4 7 3 2" xfId="1352" xr:uid="{428D4027-2B13-4684-AAE0-486C16C4A995}"/>
    <cellStyle name="Comma 10 4 7 3 2 2" xfId="1353" xr:uid="{2D5E1343-4A39-4008-B4D9-C669B331A823}"/>
    <cellStyle name="Comma 10 4 7 3 2 2 2" xfId="5074" xr:uid="{D66C2845-4955-4951-B2D5-CF3E48C35C9A}"/>
    <cellStyle name="Comma 10 4 7 3 2 3" xfId="3829" xr:uid="{1C93B61A-F44B-4879-9EAE-99EB56F8627E}"/>
    <cellStyle name="Comma 10 4 7 3 3" xfId="1354" xr:uid="{4273DF9F-4E59-45FE-BFE4-AE20DBA74E9D}"/>
    <cellStyle name="Comma 10 4 7 3 3 2" xfId="1355" xr:uid="{0BD4313D-1AE4-4D8D-B1C9-1D105EA8CF40}"/>
    <cellStyle name="Comma 10 4 7 3 3 2 2" xfId="5075" xr:uid="{91F26AA5-B942-4E63-848A-8691FF3C3684}"/>
    <cellStyle name="Comma 10 4 7 3 3 3" xfId="5076" xr:uid="{DB3248E3-B104-4E69-AD75-68C5A547C85F}"/>
    <cellStyle name="Comma 10 4 7 3 4" xfId="1356" xr:uid="{2E68FB7C-3A52-4C8A-ABF4-2D66878ABCB9}"/>
    <cellStyle name="Comma 10 4 7 3 4 2" xfId="1357" xr:uid="{01E2487E-64A6-407D-9811-0E86E748543A}"/>
    <cellStyle name="Comma 10 4 7 3 4 2 2" xfId="5077" xr:uid="{3AB42CFA-026D-46F6-B1BB-783EF996B9B4}"/>
    <cellStyle name="Comma 10 4 7 3 4 3" xfId="4480" xr:uid="{5825CAE7-87B8-4910-864B-51EB7EE7952C}"/>
    <cellStyle name="Comma 10 4 7 3 4 3 2" xfId="7340" xr:uid="{F8167F28-7C02-4D8A-9B9A-70433CAA8D36}"/>
    <cellStyle name="Comma 10 4 7 3 4 3 2 2" xfId="7502" xr:uid="{886A064E-4BF2-4297-A8DD-647DB0EA13C9}"/>
    <cellStyle name="Comma 10 4 7 3 4 3 2 3" xfId="7551" xr:uid="{15C58263-7332-4B22-9CC1-BC2054C331A4}"/>
    <cellStyle name="Comma 10 4 7 3 4 3 3" xfId="7411" xr:uid="{45185B82-58F3-405F-80E6-4E095B700F6A}"/>
    <cellStyle name="Comma 10 4 7 3 5" xfId="1358" xr:uid="{F4EA8001-A5BA-49BE-B8FE-CD0D2B51348E}"/>
    <cellStyle name="Comma 10 4 7 3 5 2" xfId="5078" xr:uid="{D2002833-B60D-414E-B257-1E5E3DB4439E}"/>
    <cellStyle name="Comma 10 4 7 3 6" xfId="3830" xr:uid="{AF0895D9-D683-4288-9F42-5002555EB418}"/>
    <cellStyle name="Comma 10 4 7 4" xfId="1359" xr:uid="{A00A20B5-A56B-4AB4-9CD9-76B7808E30C2}"/>
    <cellStyle name="Comma 10 4 7 4 2" xfId="1360" xr:uid="{98B32E43-E565-41FA-ADBC-E57F2F8E88CA}"/>
    <cellStyle name="Comma 10 4 7 4 2 2" xfId="1361" xr:uid="{E270F3DD-3050-4F9B-8AA6-66B11B2A15B2}"/>
    <cellStyle name="Comma 10 4 7 4 2 2 2" xfId="1362" xr:uid="{38715B5F-F9D0-4359-9590-A53344821FFD}"/>
    <cellStyle name="Comma 10 4 7 4 2 2 2 2" xfId="5079" xr:uid="{38E883E1-4681-42E0-B87C-B614265746AA}"/>
    <cellStyle name="Comma 10 4 7 4 2 2 3" xfId="5080" xr:uid="{6CFB1A74-54AD-4F3B-B83E-7A8BE52B4279}"/>
    <cellStyle name="Comma 10 4 7 4 2 3" xfId="1363" xr:uid="{0ED1D67F-2D08-45EC-A7CF-025DD397664C}"/>
    <cellStyle name="Comma 10 4 7 4 2 3 2" xfId="5081" xr:uid="{7DC4B2A2-EAAB-498F-9999-3C5FA33551BD}"/>
    <cellStyle name="Comma 10 4 7 4 2 4" xfId="3831" xr:uid="{347A5D7E-061A-40C6-9F32-0525080294EF}"/>
    <cellStyle name="Comma 10 4 7 4 3" xfId="1364" xr:uid="{1C9EE99B-7691-460F-AF98-0D88C0F27DC9}"/>
    <cellStyle name="Comma 10 4 7 4 3 2" xfId="1365" xr:uid="{DB6AF31D-6557-4A49-8D1D-2C796A3D2010}"/>
    <cellStyle name="Comma 10 4 7 4 3 2 2" xfId="5082" xr:uid="{D4BF00C4-29F8-4EFD-ADDC-04D6185E8E99}"/>
    <cellStyle name="Comma 10 4 7 4 3 3" xfId="3832" xr:uid="{9F9717C3-FCF9-4C1E-85FA-08F0C1739FA0}"/>
    <cellStyle name="Comma 10 4 7 4 4" xfId="1366" xr:uid="{04ACEB74-F00C-4902-BE89-38DC2637F885}"/>
    <cellStyle name="Comma 10 4 7 4 4 2" xfId="1367" xr:uid="{592E2C71-7116-44B2-A549-D8E5B8C2EF67}"/>
    <cellStyle name="Comma 10 4 7 4 4 2 2" xfId="5083" xr:uid="{DA0D6873-C5C5-479C-A222-6D353C37BC4A}"/>
    <cellStyle name="Comma 10 4 7 4 4 3" xfId="5084" xr:uid="{5CBB00AB-444A-4AEC-A95B-66BC42920A61}"/>
    <cellStyle name="Comma 10 4 7 4 5" xfId="1368" xr:uid="{F8C75012-4B5A-4990-B52F-888A58CCC48F}"/>
    <cellStyle name="Comma 10 4 7 4 5 2" xfId="1369" xr:uid="{1D4DBE6F-AD39-4081-A549-40797ECB1621}"/>
    <cellStyle name="Comma 10 4 7 4 5 2 2" xfId="5085" xr:uid="{D0D07824-6DC0-4247-816F-CB0F751E4703}"/>
    <cellStyle name="Comma 10 4 7 4 5 3" xfId="5086" xr:uid="{6AEA89AC-D6A3-45AE-BFEC-D8A40CF0A754}"/>
    <cellStyle name="Comma 10 4 7 4 6" xfId="1370" xr:uid="{C7ABCC7A-440A-4CB2-91A3-268017C254E6}"/>
    <cellStyle name="Comma 10 4 7 4 6 2" xfId="1371" xr:uid="{DA04D783-C267-45AA-89B0-4379605E2B94}"/>
    <cellStyle name="Comma 10 4 7 4 6 2 2" xfId="5087" xr:uid="{4A137C00-5B61-4626-9B8F-F7D1CC3413BD}"/>
    <cellStyle name="Comma 10 4 7 4 6 3" xfId="5088" xr:uid="{65D4428C-2431-4FB1-9C47-B0704F792CC1}"/>
    <cellStyle name="Comma 10 4 7 4 7" xfId="1372" xr:uid="{55871606-2FB3-4400-9003-7CE1C05A12A5}"/>
    <cellStyle name="Comma 10 4 7 4 7 2" xfId="5089" xr:uid="{06FD9BAB-DD19-4087-9D66-D4C160D6F71A}"/>
    <cellStyle name="Comma 10 4 7 4 8" xfId="1373" xr:uid="{B868406B-0E6D-46CF-8F37-D4619E1FFCE9}"/>
    <cellStyle name="Comma 10 4 7 4 8 2" xfId="5090" xr:uid="{BCBDC95D-8AA5-4014-9F2A-64CAF8CE9B4C}"/>
    <cellStyle name="Comma 10 4 7 4 8 3" xfId="7516" xr:uid="{86A1B236-020F-472D-935B-F0F528318E30}"/>
    <cellStyle name="Comma 10 4 7 4 9" xfId="5091" xr:uid="{FCD0F5B7-8C11-44C3-A130-029CF59017CD}"/>
    <cellStyle name="Comma 10 4 7 5" xfId="1374" xr:uid="{1AA10338-8C03-4B2B-B950-F7C09FBA9426}"/>
    <cellStyle name="Comma 10 4 7 5 2" xfId="1375" xr:uid="{08E32E57-56F4-42F2-9775-91C038C46702}"/>
    <cellStyle name="Comma 10 4 7 5 2 2" xfId="5092" xr:uid="{4921EA21-37B5-4C21-83AB-C86DB5A9F75F}"/>
    <cellStyle name="Comma 10 4 7 5 3" xfId="5093" xr:uid="{11818CC0-73C3-463B-A556-A30F3EC347C5}"/>
    <cellStyle name="Comma 10 4 7 6" xfId="1376" xr:uid="{687DCEC8-9AC1-4EA8-89E1-94188BD0207F}"/>
    <cellStyle name="Comma 10 4 7 6 2" xfId="5094" xr:uid="{E4AA0CC1-91B7-4A58-BD45-CA7C44BB5872}"/>
    <cellStyle name="Comma 10 4 7 7" xfId="3833" xr:uid="{BD2447D0-8A2B-4523-AFDB-3244D57C202C}"/>
    <cellStyle name="Comma 10 4 8" xfId="465" xr:uid="{491F4CD5-3680-4C9F-B17E-49B01A7B6F7F}"/>
    <cellStyle name="Comma 10 4 8 2" xfId="1377" xr:uid="{23793647-C22A-4855-ADAD-8F08598FDC6B}"/>
    <cellStyle name="Comma 10 4 8 2 2" xfId="1378" xr:uid="{979F2CEE-7BF4-4C59-B465-42CB3A467FF5}"/>
    <cellStyle name="Comma 10 4 8 2 2 2" xfId="5095" xr:uid="{CA3FEF2A-A886-4597-B1FA-3230707816DF}"/>
    <cellStyle name="Comma 10 4 8 2 3" xfId="5096" xr:uid="{E1623864-021A-420D-88C4-1A64DE24AD49}"/>
    <cellStyle name="Comma 10 4 8 3" xfId="1379" xr:uid="{7B87BE2E-AE5F-4E00-8DF8-D89FBFBB4A7D}"/>
    <cellStyle name="Comma 10 4 8 3 2" xfId="5097" xr:uid="{32AB9BCC-64FC-48E0-AB4D-918F156AFF77}"/>
    <cellStyle name="Comma 10 4 8 4" xfId="3834" xr:uid="{9758C2D5-F309-4CD8-B039-EA49B9CBDA42}"/>
    <cellStyle name="Comma 10 4 9" xfId="1380" xr:uid="{425BAD9E-B303-4C86-A134-6BC6B7D69E26}"/>
    <cellStyle name="Comma 10 4 9 2" xfId="1381" xr:uid="{34444AE1-E08B-41C8-9EC1-D286C5016592}"/>
    <cellStyle name="Comma 10 4 9 2 2" xfId="1382" xr:uid="{3D853C2E-C7B1-4B54-986D-DBD319BCCB46}"/>
    <cellStyle name="Comma 10 4 9 2 2 2" xfId="5098" xr:uid="{E369C44B-FAD6-411B-8567-C362E9C1FFEF}"/>
    <cellStyle name="Comma 10 4 9 2 3" xfId="5099" xr:uid="{3029A382-DA16-45A1-A32A-42AFFB7A873F}"/>
    <cellStyle name="Comma 10 4 9 3" xfId="1383" xr:uid="{6D83E2FD-B7C6-4F91-9094-4F9F2C89AF51}"/>
    <cellStyle name="Comma 10 4 9 3 2" xfId="5100" xr:uid="{CA4FA9DA-9FB6-49F4-990F-138E09369132}"/>
    <cellStyle name="Comma 10 4 9 4" xfId="3835" xr:uid="{979BB8CC-1C7C-4085-A05B-B2CE6362FD9C}"/>
    <cellStyle name="Comma 10 5" xfId="115" xr:uid="{000A38AD-BFC6-4D3D-A66A-E932CFD8A81B}"/>
    <cellStyle name="Comma 10 5 2" xfId="116" xr:uid="{57F1C843-1CB4-4328-A26D-6627DF0D7DC0}"/>
    <cellStyle name="Comma 10 5 2 2" xfId="117" xr:uid="{D5CE2C36-39DE-4996-8D11-926A42ADC2E1}"/>
    <cellStyle name="Comma 10 5 2 2 2" xfId="484" xr:uid="{B1D44151-BB73-4FB4-8633-280D7B738714}"/>
    <cellStyle name="Comma 10 5 2 2 2 2" xfId="1384" xr:uid="{5AA7BF24-1B74-4EF1-9148-3D25B409C271}"/>
    <cellStyle name="Comma 10 5 2 2 2 2 2" xfId="1385" xr:uid="{E1E4719B-2B15-4EBA-AEDF-BE3A93BC57CF}"/>
    <cellStyle name="Comma 10 5 2 2 2 2 2 2" xfId="5101" xr:uid="{AB969747-FD14-42CB-945E-1ACCD50B3748}"/>
    <cellStyle name="Comma 10 5 2 2 2 2 3" xfId="5102" xr:uid="{CB286758-F9FC-4635-9401-465C81B0F303}"/>
    <cellStyle name="Comma 10 5 2 2 2 3" xfId="1386" xr:uid="{CD3648A1-5FB6-4996-95C5-86E1972CF254}"/>
    <cellStyle name="Comma 10 5 2 2 2 3 2" xfId="5103" xr:uid="{BFDB45F3-C195-470E-BC61-0981700B5E71}"/>
    <cellStyle name="Comma 10 5 2 2 2 4" xfId="3836" xr:uid="{96974A9C-460B-48A4-9EE1-A39B5EB82CEC}"/>
    <cellStyle name="Comma 10 5 2 2 3" xfId="1387" xr:uid="{ABDBE2BE-6A2A-4F4C-B404-4D0B59D01D34}"/>
    <cellStyle name="Comma 10 5 2 2 3 2" xfId="1388" xr:uid="{0908E9D7-CF50-4CED-A45C-22C9E06736BB}"/>
    <cellStyle name="Comma 10 5 2 2 3 2 2" xfId="5104" xr:uid="{638B3619-3B37-4365-811A-4797CF30AA28}"/>
    <cellStyle name="Comma 10 5 2 2 3 3" xfId="5105" xr:uid="{8B59DCA0-CA43-48D6-8B90-95271C8B65A9}"/>
    <cellStyle name="Comma 10 5 2 2 4" xfId="1389" xr:uid="{E9B4E587-02A2-489A-98EE-B16D5E2D3012}"/>
    <cellStyle name="Comma 10 5 2 2 4 2" xfId="5106" xr:uid="{FEC0A325-6B4F-4AA2-92C0-2EEE685D74E1}"/>
    <cellStyle name="Comma 10 5 2 2 5" xfId="3837" xr:uid="{6B3C3AEE-2A0F-4D8C-95EA-A500FE9B3A59}"/>
    <cellStyle name="Comma 10 5 2 3" xfId="483" xr:uid="{77663525-D0BD-4665-B592-23B2D84A70B2}"/>
    <cellStyle name="Comma 10 5 2 3 2" xfId="1390" xr:uid="{37B449E7-BB07-433E-8B96-C8FBA5E428CB}"/>
    <cellStyle name="Comma 10 5 2 3 2 2" xfId="1391" xr:uid="{64ADAB17-ECD3-43B6-802D-3F8FB1488B47}"/>
    <cellStyle name="Comma 10 5 2 3 2 2 2" xfId="5107" xr:uid="{77D787D1-A0F9-4A81-92CB-461F6FA1DA1E}"/>
    <cellStyle name="Comma 10 5 2 3 2 3" xfId="5108" xr:uid="{F8D53AF9-4D18-4F75-8EFB-43AECDD586D5}"/>
    <cellStyle name="Comma 10 5 2 3 3" xfId="1392" xr:uid="{60FC90BE-11DE-4EE8-B386-F6A31EB7D4BA}"/>
    <cellStyle name="Comma 10 5 2 3 3 2" xfId="5109" xr:uid="{DCBB0F9C-CAEB-4C38-9B1D-58C5363A5694}"/>
    <cellStyle name="Comma 10 5 2 3 4" xfId="3838" xr:uid="{3787BAF1-2929-48C5-9B15-9045AB63164D}"/>
    <cellStyle name="Comma 10 5 2 4" xfId="1393" xr:uid="{F1504CD8-D1EB-45B8-A50A-C64918663DA2}"/>
    <cellStyle name="Comma 10 5 2 4 2" xfId="1394" xr:uid="{3A474A52-E278-40BC-8B7E-05FE76154F51}"/>
    <cellStyle name="Comma 10 5 2 4 2 2" xfId="5110" xr:uid="{6ED54754-8D37-4D1B-A1DF-17A5C8E5FBDF}"/>
    <cellStyle name="Comma 10 5 2 4 3" xfId="5111" xr:uid="{C661B4A8-603B-4A9C-B98C-A0A9BF505B7A}"/>
    <cellStyle name="Comma 10 5 2 5" xfId="1395" xr:uid="{2C37F1B1-7FCB-461A-9F3B-642FC991E281}"/>
    <cellStyle name="Comma 10 5 2 5 2" xfId="5112" xr:uid="{97F65141-A033-415E-8825-9392B072CE3E}"/>
    <cellStyle name="Comma 10 5 2 6" xfId="3839" xr:uid="{6D0EF137-F398-45C3-832C-19025B4B96F6}"/>
    <cellStyle name="Comma 10 5 3" xfId="118" xr:uid="{118D95E0-E8E2-435C-8C31-078D7D80BA34}"/>
    <cellStyle name="Comma 10 5 3 2" xfId="485" xr:uid="{C7F7B987-6D9D-4FA8-ABA3-E150E5AB3D9C}"/>
    <cellStyle name="Comma 10 5 3 2 2" xfId="1396" xr:uid="{887CF875-40A0-4A57-9BE6-CE24DC32C629}"/>
    <cellStyle name="Comma 10 5 3 2 2 2" xfId="1397" xr:uid="{63B667D3-50E3-423D-9742-D90056DDA166}"/>
    <cellStyle name="Comma 10 5 3 2 2 2 2" xfId="5113" xr:uid="{DDB2B3FF-4800-4931-A8AD-F837CF4BA466}"/>
    <cellStyle name="Comma 10 5 3 2 2 3" xfId="5114" xr:uid="{669CD3D5-ED3B-40AA-8C0D-84DBCF79A720}"/>
    <cellStyle name="Comma 10 5 3 2 3" xfId="1398" xr:uid="{48875619-294F-40A7-AABB-744545CE8965}"/>
    <cellStyle name="Comma 10 5 3 2 3 2" xfId="5115" xr:uid="{C836846D-7D53-4581-A505-BF4B2454A730}"/>
    <cellStyle name="Comma 10 5 3 2 4" xfId="3840" xr:uid="{41517D38-AFE3-45F1-AB5D-1441CFBDBBF2}"/>
    <cellStyle name="Comma 10 5 3 3" xfId="1399" xr:uid="{A7924C98-5D92-4567-8653-6F01711FA3A2}"/>
    <cellStyle name="Comma 10 5 3 3 2" xfId="1400" xr:uid="{D45B5905-1388-4E1B-9125-219B2CAC76B4}"/>
    <cellStyle name="Comma 10 5 3 3 2 2" xfId="5116" xr:uid="{C8ECA910-8115-4304-9F4B-D2DEA0824312}"/>
    <cellStyle name="Comma 10 5 3 3 3" xfId="5117" xr:uid="{83674E9B-1F0B-4264-9F75-C3B387F50382}"/>
    <cellStyle name="Comma 10 5 3 4" xfId="1401" xr:uid="{8F7EA456-E0BE-48CC-A76B-324A41C9143E}"/>
    <cellStyle name="Comma 10 5 3 4 2" xfId="5118" xr:uid="{053ABE4A-2EA3-4D39-9A21-E8C37FE54293}"/>
    <cellStyle name="Comma 10 5 3 5" xfId="3841" xr:uid="{BC10D16C-79F6-4B0C-A36A-CFC8EECF4348}"/>
    <cellStyle name="Comma 10 5 4" xfId="482" xr:uid="{7F6EB3D3-E33E-4B22-A6FF-60F6084ACE70}"/>
    <cellStyle name="Comma 10 5 4 2" xfId="1402" xr:uid="{44DFFAFD-A3C9-4A25-8C80-C674F2ACF938}"/>
    <cellStyle name="Comma 10 5 4 2 2" xfId="1403" xr:uid="{2610D40B-64F5-4ACB-91BE-0C5E2DA1B15A}"/>
    <cellStyle name="Comma 10 5 4 2 2 2" xfId="5119" xr:uid="{39FA3832-E377-4841-939F-544C7133CB0A}"/>
    <cellStyle name="Comma 10 5 4 2 3" xfId="5120" xr:uid="{35EB724F-CE1E-41FF-8C2B-8DAAF87AE828}"/>
    <cellStyle name="Comma 10 5 4 3" xfId="1404" xr:uid="{D9DFAF2B-EE70-411C-BD1F-743DE7AFDD3A}"/>
    <cellStyle name="Comma 10 5 4 3 2" xfId="5121" xr:uid="{3E226CA3-A1A1-460C-B235-C6D114D127A5}"/>
    <cellStyle name="Comma 10 5 4 4" xfId="3842" xr:uid="{41B235AD-6B88-4F93-9B38-FF585D7C6DEB}"/>
    <cellStyle name="Comma 10 5 5" xfId="1405" xr:uid="{F1E18574-6CED-43F4-97F9-F095B5B50D22}"/>
    <cellStyle name="Comma 10 5 5 2" xfId="1406" xr:uid="{C7D4B0ED-DEB9-4069-85C0-81D1E0F5DD04}"/>
    <cellStyle name="Comma 10 5 5 2 2" xfId="5122" xr:uid="{48F8D432-FC1A-418B-B47D-04CA00DADF86}"/>
    <cellStyle name="Comma 10 5 5 3" xfId="5123" xr:uid="{4C368DAF-7B6A-45F7-A41E-9C93A7A88F90}"/>
    <cellStyle name="Comma 10 5 6" xfId="1407" xr:uid="{EA98586C-51E5-4A7A-8726-0EDADF88F92A}"/>
    <cellStyle name="Comma 10 5 6 2" xfId="5124" xr:uid="{243618A3-0213-4B3E-9CD0-DE3D242432C2}"/>
    <cellStyle name="Comma 10 5 7" xfId="3843" xr:uid="{E91B2C65-B295-4E2C-A165-7A745C2262F3}"/>
    <cellStyle name="Comma 10 6" xfId="119" xr:uid="{95FE1349-3EAD-4C99-968D-EE508EA451C3}"/>
    <cellStyle name="Comma 10 6 2" xfId="120" xr:uid="{5BFEDEB3-2BB0-4AEF-BEE7-E2F54846DE98}"/>
    <cellStyle name="Comma 10 6 2 2" xfId="121" xr:uid="{2B90722C-42B1-4E17-A431-68DBD2632082}"/>
    <cellStyle name="Comma 10 6 2 2 2" xfId="488" xr:uid="{61A7AEC2-9939-43A5-9E24-23F095DF5641}"/>
    <cellStyle name="Comma 10 6 2 2 2 2" xfId="1408" xr:uid="{32D2FFB6-71E2-48A0-860B-8061B31A1E7F}"/>
    <cellStyle name="Comma 10 6 2 2 2 2 2" xfId="1409" xr:uid="{78E593B4-5029-4889-8DC6-F9F3C47DA168}"/>
    <cellStyle name="Comma 10 6 2 2 2 2 2 2" xfId="5125" xr:uid="{39E7B478-AD18-49E6-A353-DB96CADB8E2C}"/>
    <cellStyle name="Comma 10 6 2 2 2 2 3" xfId="5126" xr:uid="{16A97468-A381-4413-BA86-11ABFB626EC7}"/>
    <cellStyle name="Comma 10 6 2 2 2 3" xfId="1410" xr:uid="{38F718FD-5E97-482E-BA83-BF403FF192A6}"/>
    <cellStyle name="Comma 10 6 2 2 2 3 2" xfId="5127" xr:uid="{6B70B814-B2F0-4BC1-9858-FFFB29ACB129}"/>
    <cellStyle name="Comma 10 6 2 2 2 4" xfId="3844" xr:uid="{C55D0478-A331-4BC9-B49A-4066D25EAD33}"/>
    <cellStyle name="Comma 10 6 2 2 3" xfId="1411" xr:uid="{2400B033-5A84-47AC-8DD2-5EDFD07617AB}"/>
    <cellStyle name="Comma 10 6 2 2 3 2" xfId="1412" xr:uid="{70B30B83-CA41-445C-A604-81127E3D72D7}"/>
    <cellStyle name="Comma 10 6 2 2 3 2 2" xfId="5128" xr:uid="{213AB8D7-CB43-4D90-B921-EAA839F27A16}"/>
    <cellStyle name="Comma 10 6 2 2 3 3" xfId="5129" xr:uid="{98E4BEC0-6E2B-4B75-945E-01D07B54B0E3}"/>
    <cellStyle name="Comma 10 6 2 2 4" xfId="1413" xr:uid="{68209D96-D5BA-43E9-B49E-BC8F2982A37A}"/>
    <cellStyle name="Comma 10 6 2 2 4 2" xfId="5130" xr:uid="{F6167FDC-1621-469F-98FB-D6C1E2EE6D1C}"/>
    <cellStyle name="Comma 10 6 2 2 5" xfId="3845" xr:uid="{050B122C-7DCD-4EFA-A6C2-C29056EB8BB0}"/>
    <cellStyle name="Comma 10 6 2 3" xfId="487" xr:uid="{6846C530-1D23-4D78-839E-643718B7DE94}"/>
    <cellStyle name="Comma 10 6 2 3 2" xfId="1414" xr:uid="{7AFA6A34-94FF-480B-BB17-0720C1177C84}"/>
    <cellStyle name="Comma 10 6 2 3 2 2" xfId="1415" xr:uid="{D624497F-1016-41B3-8AA9-4E9E28073D3F}"/>
    <cellStyle name="Comma 10 6 2 3 2 2 2" xfId="5131" xr:uid="{244CACE9-C172-436A-9619-963D9D14472D}"/>
    <cellStyle name="Comma 10 6 2 3 2 3" xfId="5132" xr:uid="{E38BA64A-D47D-40F3-8266-52862C7930E1}"/>
    <cellStyle name="Comma 10 6 2 3 3" xfId="1416" xr:uid="{5BCD756B-852D-44BA-B479-C59A08B8BA1D}"/>
    <cellStyle name="Comma 10 6 2 3 3 2" xfId="5133" xr:uid="{0532417C-0B22-4BEA-B049-C3F0331A3CB6}"/>
    <cellStyle name="Comma 10 6 2 3 4" xfId="3846" xr:uid="{A820D2AA-DD47-462B-9662-28B994888796}"/>
    <cellStyle name="Comma 10 6 2 4" xfId="1417" xr:uid="{0EEA6E9B-DEBD-49DB-9C0F-2A6327F40E3B}"/>
    <cellStyle name="Comma 10 6 2 4 2" xfId="1418" xr:uid="{30D2DD9C-586A-4285-B9ED-A33DCD352029}"/>
    <cellStyle name="Comma 10 6 2 4 2 2" xfId="5134" xr:uid="{DC9C125E-EB5D-4C8C-BB6E-A2D4DA173D03}"/>
    <cellStyle name="Comma 10 6 2 4 3" xfId="5135" xr:uid="{D738A261-3DCA-400D-A86C-8846CE98C01F}"/>
    <cellStyle name="Comma 10 6 2 5" xfId="1419" xr:uid="{097A5E30-F083-4200-85DD-C81E257F56AA}"/>
    <cellStyle name="Comma 10 6 2 5 2" xfId="5136" xr:uid="{6A282827-BB40-48FC-AE9A-222917B3ADCB}"/>
    <cellStyle name="Comma 10 6 2 6" xfId="3847" xr:uid="{CC61A20A-E368-42D0-B64E-A80D61F19C70}"/>
    <cellStyle name="Comma 10 6 3" xfId="122" xr:uid="{8A923F19-D78D-4DF5-A056-DBDAFDFDC09C}"/>
    <cellStyle name="Comma 10 6 3 2" xfId="489" xr:uid="{9BCCF0E8-B6C4-493C-9967-7FCCD722DE72}"/>
    <cellStyle name="Comma 10 6 3 2 2" xfId="1420" xr:uid="{A6DDB57B-13BD-4A02-8ECF-C36EC7799FA4}"/>
    <cellStyle name="Comma 10 6 3 2 2 2" xfId="1421" xr:uid="{BC4B1C8F-127D-41DD-902F-52BDF9ABFAE8}"/>
    <cellStyle name="Comma 10 6 3 2 2 2 2" xfId="5137" xr:uid="{AEFB8C4D-675E-411B-ACE0-917DD9102751}"/>
    <cellStyle name="Comma 10 6 3 2 2 3" xfId="5138" xr:uid="{248809D9-5EE7-494A-98B4-97B8AADD674F}"/>
    <cellStyle name="Comma 10 6 3 2 3" xfId="1422" xr:uid="{4CD41BFA-EBD8-4725-B647-C78AFB30F5B8}"/>
    <cellStyle name="Comma 10 6 3 2 3 2" xfId="5139" xr:uid="{628225A6-4675-4244-AB2B-4809CD7D503D}"/>
    <cellStyle name="Comma 10 6 3 2 4" xfId="3848" xr:uid="{E6C405CC-3D3E-4477-B24B-DE339A3F3F16}"/>
    <cellStyle name="Comma 10 6 3 3" xfId="1423" xr:uid="{33740E8B-93D9-418B-9B34-CFA27C3395D7}"/>
    <cellStyle name="Comma 10 6 3 3 2" xfId="1424" xr:uid="{CF0C0C84-5E10-4FB1-B42A-31F40DEFDC43}"/>
    <cellStyle name="Comma 10 6 3 3 2 2" xfId="5140" xr:uid="{F548D9F8-540F-4677-8138-23F7D9D9A84B}"/>
    <cellStyle name="Comma 10 6 3 3 3" xfId="5141" xr:uid="{C03AE817-DE23-4324-B553-CD9C62AD26CF}"/>
    <cellStyle name="Comma 10 6 3 4" xfId="1425" xr:uid="{2E164A9C-36DB-4F6D-B122-466BCE31108B}"/>
    <cellStyle name="Comma 10 6 3 4 2" xfId="5142" xr:uid="{B81D5A5C-06EA-4DD5-AD92-DECE42DFF60C}"/>
    <cellStyle name="Comma 10 6 3 5" xfId="3849" xr:uid="{26AF3D41-98C5-4EC4-8C1E-22A24B42FE1B}"/>
    <cellStyle name="Comma 10 6 4" xfId="486" xr:uid="{7543BBF2-FED4-4D48-8B4B-629707D0D294}"/>
    <cellStyle name="Comma 10 6 4 2" xfId="1426" xr:uid="{605748C9-EC20-4AD0-B7EC-69C8148032C7}"/>
    <cellStyle name="Comma 10 6 4 2 2" xfId="1427" xr:uid="{D1DEDF4A-8226-4EC3-8D18-3B317FED2594}"/>
    <cellStyle name="Comma 10 6 4 2 2 2" xfId="5143" xr:uid="{831A5E3E-7BAC-48E8-B5D3-88799C399406}"/>
    <cellStyle name="Comma 10 6 4 2 3" xfId="5144" xr:uid="{866F16D6-5295-4D46-B862-30D4DE2CD0E5}"/>
    <cellStyle name="Comma 10 6 4 3" xfId="1428" xr:uid="{F0898E48-B8D0-44F3-8087-C5540E150183}"/>
    <cellStyle name="Comma 10 6 4 3 2" xfId="5145" xr:uid="{ACD8D099-1DAC-40E6-8D06-DCBAF3587935}"/>
    <cellStyle name="Comma 10 6 4 4" xfId="3850" xr:uid="{9C43E3F1-D835-45DD-8C11-6E28B8B9C4AF}"/>
    <cellStyle name="Comma 10 6 5" xfId="1429" xr:uid="{0FF9DC18-C362-491E-9C7C-287BAA09E08F}"/>
    <cellStyle name="Comma 10 6 5 2" xfId="1430" xr:uid="{C5DA0922-9C4A-41B8-B737-D8AF090A8B53}"/>
    <cellStyle name="Comma 10 6 5 2 2" xfId="5146" xr:uid="{75BB7C3E-3CA7-467C-83CA-93B5421CAC89}"/>
    <cellStyle name="Comma 10 6 5 3" xfId="5147" xr:uid="{66D5741F-E8D5-40EF-ACA3-F5C270E2F6CB}"/>
    <cellStyle name="Comma 10 6 6" xfId="1431" xr:uid="{09CA2925-7861-4AB4-9942-FF3983677D7E}"/>
    <cellStyle name="Comma 10 6 6 2" xfId="5148" xr:uid="{20138FB1-9B56-4A46-903C-8CDBC1A879F5}"/>
    <cellStyle name="Comma 10 6 7" xfId="3851" xr:uid="{8729F5C8-B791-4D73-8FFC-8404655C677A}"/>
    <cellStyle name="Comma 10 7" xfId="123" xr:uid="{C02C10B3-1FB2-4815-B346-451E77C0DF7E}"/>
    <cellStyle name="Comma 10 7 2" xfId="124" xr:uid="{DD007F37-81CB-492C-98DB-E612A6DEC3F2}"/>
    <cellStyle name="Comma 10 7 2 2" xfId="491" xr:uid="{664721F3-BA4D-4E37-BCBD-61A7FB295848}"/>
    <cellStyle name="Comma 10 7 2 2 2" xfId="1432" xr:uid="{46C82EFA-DB00-4136-9761-335191F52DFC}"/>
    <cellStyle name="Comma 10 7 2 2 2 2" xfId="1433" xr:uid="{A544186A-C231-4FD2-8A32-CFF2630E7644}"/>
    <cellStyle name="Comma 10 7 2 2 2 2 2" xfId="5149" xr:uid="{0053EC99-5D2C-4678-9E53-470F2ECC8407}"/>
    <cellStyle name="Comma 10 7 2 2 2 3" xfId="5150" xr:uid="{3E630DAE-3B9D-4495-991A-2266BAAEDFA3}"/>
    <cellStyle name="Comma 10 7 2 2 3" xfId="1434" xr:uid="{9F1E5BA3-2C33-4966-B622-2BF215453382}"/>
    <cellStyle name="Comma 10 7 2 2 3 2" xfId="5151" xr:uid="{5C06EBE2-6687-4AB6-97D1-3FC54C13D1CE}"/>
    <cellStyle name="Comma 10 7 2 2 4" xfId="3852" xr:uid="{7E30502B-F3CA-4A51-841D-AE4C7B81C31C}"/>
    <cellStyle name="Comma 10 7 2 3" xfId="1435" xr:uid="{FF6880B3-2421-4400-9177-7E85BA39EBCC}"/>
    <cellStyle name="Comma 10 7 2 3 2" xfId="1436" xr:uid="{582C6775-4897-4A79-8B27-53F6626B2F65}"/>
    <cellStyle name="Comma 10 7 2 3 2 2" xfId="5152" xr:uid="{68D38363-7D8B-4E36-9CCC-FF362CCD6A3F}"/>
    <cellStyle name="Comma 10 7 2 3 3" xfId="5153" xr:uid="{E0D004B3-B72C-4C41-AFAE-D0A2295522F9}"/>
    <cellStyle name="Comma 10 7 2 4" xfId="1437" xr:uid="{F32ACA2F-82A7-4A3A-A118-BC463A7E7845}"/>
    <cellStyle name="Comma 10 7 2 4 2" xfId="5154" xr:uid="{6B9886D1-09D4-4797-9848-32F51E85146A}"/>
    <cellStyle name="Comma 10 7 2 5" xfId="3853" xr:uid="{A0B57092-C90E-4A11-889F-29989187E0AA}"/>
    <cellStyle name="Comma 10 7 3" xfId="490" xr:uid="{63CF8049-BFB2-4237-ABE1-ECC299A71BA5}"/>
    <cellStyle name="Comma 10 7 3 2" xfId="1438" xr:uid="{8AC308A1-6E80-4829-ACBE-AE5A2D54E12E}"/>
    <cellStyle name="Comma 10 7 3 2 2" xfId="1439" xr:uid="{61E95111-D442-4EC5-9ED7-EEDDDDB8BA72}"/>
    <cellStyle name="Comma 10 7 3 2 2 2" xfId="5155" xr:uid="{07B72212-2F41-410F-90CF-40968F1B9439}"/>
    <cellStyle name="Comma 10 7 3 2 3" xfId="5156" xr:uid="{FDE8F4DF-E957-4033-95A7-0FE99F3B1114}"/>
    <cellStyle name="Comma 10 7 3 3" xfId="1440" xr:uid="{FF9886D7-4101-448B-863C-0E34E7F99E72}"/>
    <cellStyle name="Comma 10 7 3 3 2" xfId="5157" xr:uid="{D320445A-A98B-4E64-BABA-1E1FAC3C181A}"/>
    <cellStyle name="Comma 10 7 3 4" xfId="3854" xr:uid="{3E3779B3-337C-443C-8EAC-90BDC3554B39}"/>
    <cellStyle name="Comma 10 7 4" xfId="1441" xr:uid="{17BF6FF7-A2A9-48F0-8FD0-6B33BDDFE1BF}"/>
    <cellStyle name="Comma 10 7 4 2" xfId="1442" xr:uid="{AC9E58B0-346C-4B5E-9B4A-2F43FD430E34}"/>
    <cellStyle name="Comma 10 7 4 2 2" xfId="5158" xr:uid="{6178B1EF-1D35-4B27-B9B4-7FDA78B1243F}"/>
    <cellStyle name="Comma 10 7 4 3" xfId="5159" xr:uid="{71599D2C-778E-4BA1-8B87-915BBD3D91A1}"/>
    <cellStyle name="Comma 10 7 5" xfId="1443" xr:uid="{887A9145-FEEA-41E4-AFE8-73A78E9C367E}"/>
    <cellStyle name="Comma 10 7 5 2" xfId="5160" xr:uid="{15E9A287-D929-4A8D-B0CC-FC12F136B5EB}"/>
    <cellStyle name="Comma 10 7 6" xfId="3855" xr:uid="{1D31A103-D439-4E3C-B9B9-0409978F0F5B}"/>
    <cellStyle name="Comma 10 8" xfId="125" xr:uid="{20834E6F-BEA9-43F3-851A-F07D282A4653}"/>
    <cellStyle name="Comma 10 8 2" xfId="126" xr:uid="{07247891-2510-4E57-8AA3-63553FC282A4}"/>
    <cellStyle name="Comma 10 8 2 2" xfId="493" xr:uid="{D56EC20F-4C9C-42D8-89A0-F67146AB9763}"/>
    <cellStyle name="Comma 10 8 2 2 2" xfId="1444" xr:uid="{99914619-75CF-490D-BBBE-3FE14A00B559}"/>
    <cellStyle name="Comma 10 8 2 2 2 2" xfId="1445" xr:uid="{A2E084B2-EA7B-4393-A8CD-B6117FC05771}"/>
    <cellStyle name="Comma 10 8 2 2 2 2 2" xfId="5161" xr:uid="{67972519-2AA8-483A-B21C-55970CA91934}"/>
    <cellStyle name="Comma 10 8 2 2 2 3" xfId="5162" xr:uid="{26DDAC96-A8E7-4331-9E67-69BCFB627ACC}"/>
    <cellStyle name="Comma 10 8 2 2 3" xfId="1446" xr:uid="{060BDADA-5F27-4A31-A9B9-EDF817372ECF}"/>
    <cellStyle name="Comma 10 8 2 2 3 2" xfId="5163" xr:uid="{93F56B99-191F-408E-B724-0C90842977F2}"/>
    <cellStyle name="Comma 10 8 2 2 4" xfId="3856" xr:uid="{C6C8EFA5-53E5-4DD5-9593-9EDDD09CC87B}"/>
    <cellStyle name="Comma 10 8 2 3" xfId="1447" xr:uid="{9B3E2A6B-46DD-49A6-B5B3-F21CDA42D55A}"/>
    <cellStyle name="Comma 10 8 2 3 2" xfId="1448" xr:uid="{B5CC8AE3-3C6C-4BE3-98E0-CD755E7C3F37}"/>
    <cellStyle name="Comma 10 8 2 3 2 2" xfId="5164" xr:uid="{44AD4DB7-EAEF-4B09-91E1-768A993C3E02}"/>
    <cellStyle name="Comma 10 8 2 3 3" xfId="5165" xr:uid="{5D1B0664-AC95-41F6-AD24-7BE4A4B13D20}"/>
    <cellStyle name="Comma 10 8 2 4" xfId="1449" xr:uid="{588F9731-B36B-4DD6-968E-24E174FE579F}"/>
    <cellStyle name="Comma 10 8 2 4 2" xfId="5166" xr:uid="{8904AC67-9402-4300-BC39-EB8AD05402ED}"/>
    <cellStyle name="Comma 10 8 2 5" xfId="3857" xr:uid="{1623DAB4-E0A3-4A60-9FB8-6850FF3E1EA9}"/>
    <cellStyle name="Comma 10 8 3" xfId="492" xr:uid="{28AC94E0-069D-47AB-86F1-119512CF4286}"/>
    <cellStyle name="Comma 10 8 3 2" xfId="1450" xr:uid="{1D2842A2-0456-4C04-BA83-BFC1AC47006A}"/>
    <cellStyle name="Comma 10 8 3 2 2" xfId="1451" xr:uid="{A2D2462D-D61F-47C5-BFC3-81E4413E43A9}"/>
    <cellStyle name="Comma 10 8 3 2 2 2" xfId="5167" xr:uid="{1F27E8E7-7D3A-44A3-A52F-59D8DF1CC712}"/>
    <cellStyle name="Comma 10 8 3 2 3" xfId="5168" xr:uid="{58F5A9A2-C317-4FD7-A0AD-25D91F28E3BD}"/>
    <cellStyle name="Comma 10 8 3 3" xfId="1452" xr:uid="{859F0254-6C8D-4ECA-B033-AB0AEC7E5B21}"/>
    <cellStyle name="Comma 10 8 3 3 2" xfId="5169" xr:uid="{30E889D0-976A-49C9-B23B-5F3524D91F3C}"/>
    <cellStyle name="Comma 10 8 3 4" xfId="3858" xr:uid="{D7D9318B-7C3D-49D3-8850-A74CCA99FBDA}"/>
    <cellStyle name="Comma 10 8 4" xfId="1453" xr:uid="{8999D4DA-C8C0-4C60-885B-F20F9E16CAC7}"/>
    <cellStyle name="Comma 10 8 4 2" xfId="1454" xr:uid="{AF1BF005-9C9E-414E-9705-61E612A75C21}"/>
    <cellStyle name="Comma 10 8 4 2 2" xfId="5170" xr:uid="{36B4EF34-6026-47A4-B2F8-875D6DA76243}"/>
    <cellStyle name="Comma 10 8 4 3" xfId="5171" xr:uid="{612AAC53-D693-4679-BA5A-207D6C6923B5}"/>
    <cellStyle name="Comma 10 8 5" xfId="1455" xr:uid="{FA8DB95F-D0E5-4713-9C13-48ED0AB662B6}"/>
    <cellStyle name="Comma 10 8 5 2" xfId="5172" xr:uid="{0B8C3DFF-FB06-4BC4-AF9A-A34A43A1E551}"/>
    <cellStyle name="Comma 10 8 6" xfId="3859" xr:uid="{750BB516-0FA6-4848-AD80-2DF320F657AF}"/>
    <cellStyle name="Comma 10 9" xfId="127" xr:uid="{6D4BC474-E8BD-43F0-B0D9-34F85A780984}"/>
    <cellStyle name="Comma 10 9 2" xfId="128" xr:uid="{7CDFD8A2-219F-4A62-ADD9-3DB047CED6E0}"/>
    <cellStyle name="Comma 10 9 2 2" xfId="495" xr:uid="{0CB1EA3E-24F8-45F6-809F-185D9E2BEC2B}"/>
    <cellStyle name="Comma 10 9 2 2 2" xfId="1456" xr:uid="{605BBD40-0B4B-4B95-9241-1653380E45B1}"/>
    <cellStyle name="Comma 10 9 2 2 2 2" xfId="1457" xr:uid="{8ED8ED82-BA13-49AB-8CA8-75831F2B7685}"/>
    <cellStyle name="Comma 10 9 2 2 2 2 2" xfId="5173" xr:uid="{465AB5CC-A72E-4C1D-A341-D5331021379C}"/>
    <cellStyle name="Comma 10 9 2 2 2 3" xfId="5174" xr:uid="{FD82F126-74B2-415E-92AD-2F3C782B663B}"/>
    <cellStyle name="Comma 10 9 2 2 3" xfId="1458" xr:uid="{64FB2BEA-05C8-470E-9CD5-780678300D51}"/>
    <cellStyle name="Comma 10 9 2 2 3 2" xfId="5175" xr:uid="{46C13675-6BB5-4036-811D-F5B1925AC975}"/>
    <cellStyle name="Comma 10 9 2 2 4" xfId="3860" xr:uid="{03AA958E-0ED4-4B2C-9D92-E7D75E14F726}"/>
    <cellStyle name="Comma 10 9 2 3" xfId="1459" xr:uid="{43A1288C-7915-46B2-B2B7-EA4E8A34E91D}"/>
    <cellStyle name="Comma 10 9 2 3 2" xfId="1460" xr:uid="{E261E7DA-69F2-4913-B0AF-6ED9EF083604}"/>
    <cellStyle name="Comma 10 9 2 3 2 2" xfId="5176" xr:uid="{D1442CA8-433C-4BA4-8079-34FBFF4FD1FF}"/>
    <cellStyle name="Comma 10 9 2 3 3" xfId="5177" xr:uid="{3AA5214C-1396-41E2-A919-3E1391D5E3D9}"/>
    <cellStyle name="Comma 10 9 2 4" xfId="1461" xr:uid="{1CC2ED83-D78E-4EA0-A9A7-D4282B2AF55F}"/>
    <cellStyle name="Comma 10 9 2 4 2" xfId="5178" xr:uid="{9C4770E7-4346-478B-9B84-055FA921930B}"/>
    <cellStyle name="Comma 10 9 2 5" xfId="3861" xr:uid="{AC040C66-6BA3-4781-8920-D95123D4BB30}"/>
    <cellStyle name="Comma 10 9 3" xfId="494" xr:uid="{9834ADBC-B47E-4198-BC4B-B2960B24F5B9}"/>
    <cellStyle name="Comma 10 9 3 2" xfId="1462" xr:uid="{86837C73-A445-4030-B2A5-F89CCE3105B1}"/>
    <cellStyle name="Comma 10 9 3 2 2" xfId="1463" xr:uid="{598D14D9-0892-405B-8768-DB4C0FF2A886}"/>
    <cellStyle name="Comma 10 9 3 2 2 2" xfId="5179" xr:uid="{18D8D170-0E6C-4821-972E-B1DAF6465608}"/>
    <cellStyle name="Comma 10 9 3 2 3" xfId="5180" xr:uid="{79C1FDA1-5A73-463B-B2B3-DCAEB25F4550}"/>
    <cellStyle name="Comma 10 9 3 3" xfId="1464" xr:uid="{011E0B64-4551-4DCB-AA3D-0991F3335F94}"/>
    <cellStyle name="Comma 10 9 3 3 2" xfId="5181" xr:uid="{54DB7D48-F806-474C-889A-63B9EC250C95}"/>
    <cellStyle name="Comma 10 9 3 4" xfId="3862" xr:uid="{A1C5E212-4DA7-48C1-870A-AB94B9DCF5AA}"/>
    <cellStyle name="Comma 10 9 4" xfId="1465" xr:uid="{67AECB6B-9BE1-4AFE-978A-7C75592EDAC9}"/>
    <cellStyle name="Comma 10 9 4 2" xfId="1466" xr:uid="{04EF6ED0-96F7-4004-9FD9-7B1A3BCBAB14}"/>
    <cellStyle name="Comma 10 9 4 2 2" xfId="5182" xr:uid="{E6615E3A-B35B-4F91-B540-9AAAE475D9CE}"/>
    <cellStyle name="Comma 10 9 4 3" xfId="5183" xr:uid="{270B760B-CD26-485C-BC68-9645654827AA}"/>
    <cellStyle name="Comma 10 9 5" xfId="1467" xr:uid="{D9A1294F-F12A-467C-A6FC-8FDE090504C4}"/>
    <cellStyle name="Comma 10 9 5 2" xfId="5184" xr:uid="{5D54773E-40A6-4679-9DEF-ACD12AD7FC5D}"/>
    <cellStyle name="Comma 10 9 6" xfId="3863" xr:uid="{8B9B97CB-6086-446C-A65F-6865A136F926}"/>
    <cellStyle name="Comma 105" xfId="7973" xr:uid="{B3B31592-94AA-4E87-A881-FD4295CEB41E}"/>
    <cellStyle name="Comma 106" xfId="7974" xr:uid="{F8397F55-1EE9-4A6D-B14F-0CF0472D9513}"/>
    <cellStyle name="Comma 11" xfId="129" xr:uid="{7B6ECAF4-AD60-4A7B-B819-10064017E025}"/>
    <cellStyle name="Comma 11 10" xfId="496" xr:uid="{FB5E2178-0E27-4F44-A536-6F32594E8CF0}"/>
    <cellStyle name="Comma 11 10 2" xfId="1468" xr:uid="{39EC0F7E-64A9-4AEE-9F49-E9634C89B251}"/>
    <cellStyle name="Comma 11 10 2 2" xfId="1469" xr:uid="{143EF9E4-AF9F-4D97-B3F5-F5D78B84834F}"/>
    <cellStyle name="Comma 11 10 2 2 2" xfId="5185" xr:uid="{A6B9D003-F923-4B08-92A1-D6A101DE9505}"/>
    <cellStyle name="Comma 11 10 2 2 3" xfId="1470" xr:uid="{C3D3AD6A-57CA-4166-8907-FE59CD417B1F}"/>
    <cellStyle name="Comma 11 10 2 2 3 2" xfId="5186" xr:uid="{4BDAEA86-1533-42F7-8A10-F55861416EE6}"/>
    <cellStyle name="Comma 11 10 2 3" xfId="5187" xr:uid="{E7AF9D9D-116D-4152-83AF-29C0ACD241CA}"/>
    <cellStyle name="Comma 11 10 3" xfId="1471" xr:uid="{5DD5CD5D-F756-480A-9A81-E302F79C06A0}"/>
    <cellStyle name="Comma 11 10 3 2" xfId="5188" xr:uid="{0ABE585E-7726-46A6-82E1-171FAB14BD9A}"/>
    <cellStyle name="Comma 11 10 4" xfId="3864" xr:uid="{DD789828-42D5-4E5A-BFAE-3C87C78E0F96}"/>
    <cellStyle name="Comma 11 11" xfId="1472" xr:uid="{BEC90AF6-E685-47AC-96D3-A681323AFA0D}"/>
    <cellStyle name="Comma 11 11 2" xfId="1473" xr:uid="{E72BEDBA-BD7A-43C0-A7CE-981601EA5618}"/>
    <cellStyle name="Comma 11 11 2 2" xfId="5189" xr:uid="{05CC712D-2421-40D2-99BB-6741BCDBCCB6}"/>
    <cellStyle name="Comma 11 11 3" xfId="5190" xr:uid="{E421EE53-960E-454B-934A-F706A504C536}"/>
    <cellStyle name="Comma 11 12" xfId="1474" xr:uid="{A0458917-07FF-414A-B22A-37EB86F42150}"/>
    <cellStyle name="Comma 11 12 2" xfId="1475" xr:uid="{96F3F523-22DB-476A-8C32-4CD1CB0F62E0}"/>
    <cellStyle name="Comma 11 12 2 2" xfId="5191" xr:uid="{8CE2EB93-9986-4CA6-8577-F931E420D1E4}"/>
    <cellStyle name="Comma 11 12 3" xfId="5192" xr:uid="{68E53683-5754-4505-A1F9-58506DB1F245}"/>
    <cellStyle name="Comma 11 13" xfId="1476" xr:uid="{02886C4E-D648-4B4A-8FD9-F6EDE4C97178}"/>
    <cellStyle name="Comma 11 13 2" xfId="1477" xr:uid="{65E4BC0D-D3CA-4C24-B1A8-A7A9A1A8B233}"/>
    <cellStyle name="Comma 11 13 2 2" xfId="5193" xr:uid="{3FFFC448-F759-4A8E-B315-67F3CC0B21E8}"/>
    <cellStyle name="Comma 11 13 3" xfId="5194" xr:uid="{A7C2DA12-F2FE-4A68-B145-48C9CCEE05F5}"/>
    <cellStyle name="Comma 11 14" xfId="1478" xr:uid="{5F6231A4-2EE3-4ABD-9C14-908B9959F689}"/>
    <cellStyle name="Comma 11 14 2" xfId="5195" xr:uid="{58AF43F8-CC88-4DB5-93C9-D2DE167A7A38}"/>
    <cellStyle name="Comma 11 15" xfId="3865" xr:uid="{59FB7F36-2BFF-40D6-809C-D285FB09D5A9}"/>
    <cellStyle name="Comma 11 16" xfId="7975" xr:uid="{BC773687-E434-4BEB-8AE6-9E3289F1725F}"/>
    <cellStyle name="Comma 11 2" xfId="130" xr:uid="{439BA669-B6CF-4F0A-8A6F-1519BEE944A2}"/>
    <cellStyle name="Comma 11 2 10" xfId="1479" xr:uid="{50337589-D55A-475A-B69B-E6745CEE77EC}"/>
    <cellStyle name="Comma 11 2 10 2" xfId="1480" xr:uid="{D466F9F9-75F4-4597-9F10-FE669F7C4DD8}"/>
    <cellStyle name="Comma 11 2 10 2 2" xfId="5196" xr:uid="{63911300-1A69-4914-BFE4-94C630F5AA50}"/>
    <cellStyle name="Comma 11 2 10 3" xfId="5197" xr:uid="{B0B51972-8125-4FAF-B918-C72505FE7843}"/>
    <cellStyle name="Comma 11 2 11" xfId="1481" xr:uid="{C82F71F1-560A-4473-BBE4-B1A3F7A1AC63}"/>
    <cellStyle name="Comma 11 2 11 2" xfId="1482" xr:uid="{2345D9AF-3149-4D21-B53B-90B4503BFE5C}"/>
    <cellStyle name="Comma 11 2 11 2 2" xfId="5198" xr:uid="{E586B973-F8AA-44F1-BB81-414CEDCAC2A0}"/>
    <cellStyle name="Comma 11 2 11 3" xfId="5199" xr:uid="{CCB99BFB-4A06-46D7-8441-863DAA5B8095}"/>
    <cellStyle name="Comma 11 2 12" xfId="1483" xr:uid="{2BF5E173-1F85-43A9-8FCF-8819A0C7E6BC}"/>
    <cellStyle name="Comma 11 2 12 2" xfId="1484" xr:uid="{740E1CDB-C0F1-42C3-BD1B-B69682A0EB9A}"/>
    <cellStyle name="Comma 11 2 12 2 2" xfId="5200" xr:uid="{A240177C-9244-4530-A6D4-BE716CBDE14F}"/>
    <cellStyle name="Comma 11 2 12 3" xfId="5201" xr:uid="{49B251EC-8323-4186-A654-BCF263FFFA63}"/>
    <cellStyle name="Comma 11 2 12 4" xfId="7365" xr:uid="{6D61B8AB-7D54-4880-973C-DEF8F29740F3}"/>
    <cellStyle name="Comma 11 2 13" xfId="1485" xr:uid="{FEE965A4-EFED-4172-86E1-FF064EA008AE}"/>
    <cellStyle name="Comma 11 2 13 2" xfId="1486" xr:uid="{419DC0E3-7594-4E07-8163-4F3E962D0B07}"/>
    <cellStyle name="Comma 11 2 13 2 2" xfId="5202" xr:uid="{F99114A4-B54D-4AB8-BA96-00DC46E0F2F4}"/>
    <cellStyle name="Comma 11 2 13 3" xfId="5203" xr:uid="{CB681A03-A649-4984-9583-B1CCF15B42F2}"/>
    <cellStyle name="Comma 11 2 14" xfId="1487" xr:uid="{E766C448-1960-420D-B399-D8C2D6721471}"/>
    <cellStyle name="Comma 11 2 14 2" xfId="5204" xr:uid="{E75AAEA1-80AA-4EE7-AD5E-9DB26E0C8B20}"/>
    <cellStyle name="Comma 11 2 15" xfId="1488" xr:uid="{FA9462B4-D063-475D-A2CE-B9D5FDD3210C}"/>
    <cellStyle name="Comma 11 2 15 2" xfId="1489" xr:uid="{AB05693E-4A52-4600-91F3-F30BC9AE73F4}"/>
    <cellStyle name="Comma 11 2 15 2 2" xfId="5205" xr:uid="{BA3B9B9E-EC1E-453D-BCEE-B8A40BD07937}"/>
    <cellStyle name="Comma 11 2 15 3" xfId="5206" xr:uid="{E4E52A51-ABDA-40F7-AFBF-CCAEEF13593E}"/>
    <cellStyle name="Comma 11 2 15 4" xfId="7533" xr:uid="{2FF381F3-5597-440C-ACF2-68BBCE95CA8D}"/>
    <cellStyle name="Comma 11 2 16" xfId="5207" xr:uid="{96B3BE7F-DC52-410F-93E6-4DD1650C8093}"/>
    <cellStyle name="Comma 11 2 17" xfId="7976" xr:uid="{4ABC37D4-A0EF-4E0E-AF91-4D905B5445F4}"/>
    <cellStyle name="Comma 11 2 2" xfId="131" xr:uid="{7C4BA1B8-2FCE-4935-BBE4-857B0B2D92FD}"/>
    <cellStyle name="Comma 11 2 2 2" xfId="132" xr:uid="{A294CBEC-D880-4E5C-A86C-C8A565A8BDED}"/>
    <cellStyle name="Comma 11 2 2 2 2" xfId="133" xr:uid="{76F5FFBD-E66E-4EA5-8348-2223CF29D453}"/>
    <cellStyle name="Comma 11 2 2 2 2 2" xfId="500" xr:uid="{4E9A9452-336A-41DD-A983-B3C3684A5BB3}"/>
    <cellStyle name="Comma 11 2 2 2 2 2 2" xfId="1490" xr:uid="{C1AD3F80-4C33-409A-AA6E-B21FF557FA3E}"/>
    <cellStyle name="Comma 11 2 2 2 2 2 2 2" xfId="1491" xr:uid="{3D2CF10A-1690-4FCA-BA84-0A132B041471}"/>
    <cellStyle name="Comma 11 2 2 2 2 2 2 2 2" xfId="5208" xr:uid="{5A03CEEB-B619-45D3-B090-02D531F0982D}"/>
    <cellStyle name="Comma 11 2 2 2 2 2 2 3" xfId="5209" xr:uid="{6F330B1F-E671-4AD2-AD33-FE09532C7100}"/>
    <cellStyle name="Comma 11 2 2 2 2 2 3" xfId="1492" xr:uid="{042DB8A0-0120-4B9B-9D8C-04D2F638F7CE}"/>
    <cellStyle name="Comma 11 2 2 2 2 2 3 2" xfId="5210" xr:uid="{B97E63E2-E162-4A27-B473-0A17AC242C1D}"/>
    <cellStyle name="Comma 11 2 2 2 2 2 4" xfId="3866" xr:uid="{B6EF52DF-FC8A-464C-8FA7-116307E16388}"/>
    <cellStyle name="Comma 11 2 2 2 2 3" xfId="1493" xr:uid="{566B04B5-B296-4D2B-8814-BBEF4335A776}"/>
    <cellStyle name="Comma 11 2 2 2 2 3 2" xfId="1494" xr:uid="{CF1A197D-B666-46F4-AC3B-CD90413BCDF3}"/>
    <cellStyle name="Comma 11 2 2 2 2 3 2 2" xfId="5211" xr:uid="{5EB031C8-ECCC-46C9-A78F-9E3083584CDA}"/>
    <cellStyle name="Comma 11 2 2 2 2 3 3" xfId="5212" xr:uid="{D5ED8D50-3A23-4E0E-ACCB-A82AFE804D64}"/>
    <cellStyle name="Comma 11 2 2 2 2 4" xfId="1495" xr:uid="{63FF74DC-AC83-4D46-A503-0622D4BA3B34}"/>
    <cellStyle name="Comma 11 2 2 2 2 4 2" xfId="5213" xr:uid="{13E8BCCA-846D-4663-974A-E5294C892D52}"/>
    <cellStyle name="Comma 11 2 2 2 2 5" xfId="3867" xr:uid="{D901ECC8-F8EB-448A-B69E-55201556DEB9}"/>
    <cellStyle name="Comma 11 2 2 2 3" xfId="499" xr:uid="{63E24ED2-4C26-48BC-8257-4A625C1A6C8B}"/>
    <cellStyle name="Comma 11 2 2 2 3 2" xfId="1496" xr:uid="{B786BAF7-5A3D-4756-BCB3-5390FC331C36}"/>
    <cellStyle name="Comma 11 2 2 2 3 2 2" xfId="1497" xr:uid="{C9461A4D-FE16-4AA4-A7B1-8670959F2160}"/>
    <cellStyle name="Comma 11 2 2 2 3 2 2 2" xfId="5214" xr:uid="{1AD68E9F-F21B-4D00-A673-1AAD0F1E45EC}"/>
    <cellStyle name="Comma 11 2 2 2 3 2 3" xfId="5215" xr:uid="{D8CB4047-4385-464A-AEF0-94832C457F4A}"/>
    <cellStyle name="Comma 11 2 2 2 3 3" xfId="1498" xr:uid="{997993D0-0068-4C8C-AD89-0D08BE201D4B}"/>
    <cellStyle name="Comma 11 2 2 2 3 3 2" xfId="5216" xr:uid="{945E0F7E-8920-4CC8-AAA1-D50ADEC81AE0}"/>
    <cellStyle name="Comma 11 2 2 2 3 4" xfId="3868" xr:uid="{2706ED2C-0364-4970-B06B-518F8889CEAF}"/>
    <cellStyle name="Comma 11 2 2 2 4" xfId="1499" xr:uid="{F6A0D2F9-A17D-43E2-99A1-CE958946EEE1}"/>
    <cellStyle name="Comma 11 2 2 2 4 2" xfId="1500" xr:uid="{6DF2450F-BB84-4459-9FA1-A99719F2B4CD}"/>
    <cellStyle name="Comma 11 2 2 2 4 2 2" xfId="5217" xr:uid="{3C7C6893-58F6-463D-9A4D-35D96F5FAC8B}"/>
    <cellStyle name="Comma 11 2 2 2 4 3" xfId="5218" xr:uid="{71BE1315-2E9C-4A46-8B3E-E6EFEF4494BD}"/>
    <cellStyle name="Comma 11 2 2 2 5" xfId="1501" xr:uid="{919D0B75-F7DE-45C0-9972-FE461955FC52}"/>
    <cellStyle name="Comma 11 2 2 2 5 2" xfId="5219" xr:uid="{06063237-EF46-4E3D-9A12-C50B4EEC685D}"/>
    <cellStyle name="Comma 11 2 2 2 6" xfId="3869" xr:uid="{EC7D9F43-8A01-4C68-84CD-C473312A11B8}"/>
    <cellStyle name="Comma 11 2 2 3" xfId="134" xr:uid="{B2C0F41E-1CAE-4D42-86D5-E96898EAB2E5}"/>
    <cellStyle name="Comma 11 2 2 3 2" xfId="501" xr:uid="{4B12A03E-0B04-49E9-8632-3B4AA07887FB}"/>
    <cellStyle name="Comma 11 2 2 3 2 2" xfId="1502" xr:uid="{28C431EB-D97A-4F1C-91CF-F5C656B97D4B}"/>
    <cellStyle name="Comma 11 2 2 3 2 2 2" xfId="1503" xr:uid="{1D2F2215-E406-444A-B562-4173552A31E7}"/>
    <cellStyle name="Comma 11 2 2 3 2 2 2 2" xfId="5220" xr:uid="{6CD544DC-1C83-44C2-AA64-77EEBD95034E}"/>
    <cellStyle name="Comma 11 2 2 3 2 2 3" xfId="5221" xr:uid="{69DC6260-F4A6-459A-94AF-438EF61C78D4}"/>
    <cellStyle name="Comma 11 2 2 3 2 3" xfId="1504" xr:uid="{B46B81DC-26DC-489B-93A9-B109B745943B}"/>
    <cellStyle name="Comma 11 2 2 3 2 3 2" xfId="5222" xr:uid="{EDFB4BB7-6A22-44F3-A198-F3692C2A2ACF}"/>
    <cellStyle name="Comma 11 2 2 3 2 4" xfId="3870" xr:uid="{2F85C9D0-585C-4515-B00A-52CC6ED4E60A}"/>
    <cellStyle name="Comma 11 2 2 3 3" xfId="1505" xr:uid="{79A6E7C2-8D07-47BB-A6DE-D6A53BBD5F71}"/>
    <cellStyle name="Comma 11 2 2 3 3 2" xfId="1506" xr:uid="{93B68014-5C98-4C31-8E7B-C5BDEF852E5F}"/>
    <cellStyle name="Comma 11 2 2 3 3 2 2" xfId="5223" xr:uid="{BAAA40AD-FB18-42ED-B54C-BC600EEF97DB}"/>
    <cellStyle name="Comma 11 2 2 3 3 3" xfId="5224" xr:uid="{6B4DDC3F-6792-46FC-AC53-1B2B45EB2BD7}"/>
    <cellStyle name="Comma 11 2 2 3 4" xfId="1507" xr:uid="{411571D3-6433-4B74-9708-3D6E38F922E6}"/>
    <cellStyle name="Comma 11 2 2 3 4 2" xfId="5225" xr:uid="{91F39766-7E1C-49B0-9858-7DD049A66D99}"/>
    <cellStyle name="Comma 11 2 2 3 5" xfId="3871" xr:uid="{20A76857-FB30-407E-A887-A9490E8BF0D2}"/>
    <cellStyle name="Comma 11 2 2 4" xfId="498" xr:uid="{515BBB59-7B9E-4F31-81B9-440B14A6AB0B}"/>
    <cellStyle name="Comma 11 2 2 4 2" xfId="1508" xr:uid="{5807CFF6-2DE5-4182-8A21-3FEF9787B4C0}"/>
    <cellStyle name="Comma 11 2 2 4 2 2" xfId="1509" xr:uid="{D86DF521-F254-4CAE-88EF-AA26E30685B6}"/>
    <cellStyle name="Comma 11 2 2 4 2 2 2" xfId="5226" xr:uid="{BDA1D081-D796-426D-8E06-44E00CF68770}"/>
    <cellStyle name="Comma 11 2 2 4 2 3" xfId="5227" xr:uid="{E14CF0FE-EF7A-47FA-9535-859FD3C8E3E8}"/>
    <cellStyle name="Comma 11 2 2 4 3" xfId="1510" xr:uid="{AE6E5DFB-29E7-4056-8E15-325BE523C868}"/>
    <cellStyle name="Comma 11 2 2 4 3 2" xfId="5228" xr:uid="{C28057DE-DD52-4C31-8285-D781A682AA0F}"/>
    <cellStyle name="Comma 11 2 2 4 4" xfId="3872" xr:uid="{236CCC62-51D0-4F57-8D4B-E6F6F1E15EFA}"/>
    <cellStyle name="Comma 11 2 2 5" xfId="1511" xr:uid="{AEC1EC23-171C-4E14-954F-A0E7F7745F21}"/>
    <cellStyle name="Comma 11 2 2 5 2" xfId="1512" xr:uid="{454F0F3C-6F7A-486C-8912-CE0DD3057619}"/>
    <cellStyle name="Comma 11 2 2 5 2 2" xfId="5229" xr:uid="{8A246C71-9F4E-4C3D-9D27-3E8417003044}"/>
    <cellStyle name="Comma 11 2 2 5 3" xfId="5230" xr:uid="{FAFBE273-477E-409C-87C0-1FE47C0F4B9F}"/>
    <cellStyle name="Comma 11 2 2 6" xfId="1513" xr:uid="{5A56B002-D012-4E74-B558-A4FD7FFDCB7E}"/>
    <cellStyle name="Comma 11 2 2 6 2" xfId="5231" xr:uid="{BB65672F-A6FF-40A7-8943-52AAE666A451}"/>
    <cellStyle name="Comma 11 2 2 7" xfId="3873" xr:uid="{D0FBCC3F-9A80-4103-9205-80D4B36DF83E}"/>
    <cellStyle name="Comma 11 2 2 8" xfId="7977" xr:uid="{3373BEF8-8554-4FB3-8BBA-60426ECF3885}"/>
    <cellStyle name="Comma 11 2 3" xfId="135" xr:uid="{BF7C5C6B-4AE9-47B2-8DBD-133E8B20561F}"/>
    <cellStyle name="Comma 11 2 3 2" xfId="136" xr:uid="{69000492-5E30-455D-833A-B6BA279471DF}"/>
    <cellStyle name="Comma 11 2 3 2 2" xfId="137" xr:uid="{65181AD4-4C3F-423B-9353-0FAA05907EF6}"/>
    <cellStyle name="Comma 11 2 3 2 2 2" xfId="504" xr:uid="{CED5521E-ECC8-4EF2-9521-754B2ECB1171}"/>
    <cellStyle name="Comma 11 2 3 2 2 2 2" xfId="1514" xr:uid="{E5F1D9CB-554F-4A6F-A591-BC0B08A128B0}"/>
    <cellStyle name="Comma 11 2 3 2 2 2 2 2" xfId="1515" xr:uid="{D70E4BF3-9D17-4627-BFB8-E8D615A50BC8}"/>
    <cellStyle name="Comma 11 2 3 2 2 2 2 2 2" xfId="5232" xr:uid="{2CC3F617-04F5-458A-A755-20863677D878}"/>
    <cellStyle name="Comma 11 2 3 2 2 2 2 3" xfId="5233" xr:uid="{1A247D38-0B23-4ED0-A09A-C5A1BE67819C}"/>
    <cellStyle name="Comma 11 2 3 2 2 2 3" xfId="1516" xr:uid="{0A3E3779-67EE-4AA4-9F21-7F697E133250}"/>
    <cellStyle name="Comma 11 2 3 2 2 2 3 2" xfId="5234" xr:uid="{38AACCED-CC18-4FDD-880F-BA17D99FA1F2}"/>
    <cellStyle name="Comma 11 2 3 2 2 2 4" xfId="3874" xr:uid="{45A3343D-18AC-4E71-BAFA-3E4CE45024D3}"/>
    <cellStyle name="Comma 11 2 3 2 2 3" xfId="1517" xr:uid="{A9DF603A-A958-483D-BBD3-5B2B25E7FB22}"/>
    <cellStyle name="Comma 11 2 3 2 2 3 2" xfId="1518" xr:uid="{9DE4B26D-E3A7-4B85-88E2-03E73CC4081C}"/>
    <cellStyle name="Comma 11 2 3 2 2 3 2 2" xfId="5235" xr:uid="{8BB788DF-4AD2-4DB1-8AB1-13C539BEBADF}"/>
    <cellStyle name="Comma 11 2 3 2 2 3 3" xfId="5236" xr:uid="{1B7BDE11-3796-4788-A599-3AAC0289654C}"/>
    <cellStyle name="Comma 11 2 3 2 2 4" xfId="1519" xr:uid="{BE3BC665-DCC1-46A7-A068-43BFF88AE4F9}"/>
    <cellStyle name="Comma 11 2 3 2 2 4 2" xfId="5237" xr:uid="{2AF128B4-3678-41BA-9300-591ACA548892}"/>
    <cellStyle name="Comma 11 2 3 2 2 5" xfId="3875" xr:uid="{8F3DC980-0961-476E-BDD4-EE391D24D2A7}"/>
    <cellStyle name="Comma 11 2 3 2 3" xfId="503" xr:uid="{446BB961-508E-4AC4-B75D-E25184D98B3E}"/>
    <cellStyle name="Comma 11 2 3 2 3 2" xfId="1520" xr:uid="{DFFAFB20-6603-41CF-8C88-67E55D56C70F}"/>
    <cellStyle name="Comma 11 2 3 2 3 2 2" xfId="1521" xr:uid="{0E55022B-16E2-4C18-876A-33FAB9E818DE}"/>
    <cellStyle name="Comma 11 2 3 2 3 2 2 2" xfId="5238" xr:uid="{F6DE2A40-B57A-4801-B0AC-F0FCE1521ACB}"/>
    <cellStyle name="Comma 11 2 3 2 3 2 3" xfId="5239" xr:uid="{38B33577-3CA5-49F8-823E-5CECDF58682D}"/>
    <cellStyle name="Comma 11 2 3 2 3 3" xfId="1522" xr:uid="{4A92D5E6-71A7-4BCF-B251-4D3AB3F15BFF}"/>
    <cellStyle name="Comma 11 2 3 2 3 3 2" xfId="5240" xr:uid="{FCC5E6F3-0B24-46AD-990E-295D2361BC18}"/>
    <cellStyle name="Comma 11 2 3 2 3 4" xfId="3876" xr:uid="{102D1681-25A8-4967-9018-09F71411B95F}"/>
    <cellStyle name="Comma 11 2 3 2 4" xfId="1523" xr:uid="{56CFED8C-8A4F-4439-9F21-936FEAC9A1F6}"/>
    <cellStyle name="Comma 11 2 3 2 4 2" xfId="1524" xr:uid="{DDD5EA74-297A-414B-9011-63CC89728EF4}"/>
    <cellStyle name="Comma 11 2 3 2 4 2 2" xfId="5241" xr:uid="{BF070C7C-42F1-4495-AA8C-0B378386372A}"/>
    <cellStyle name="Comma 11 2 3 2 4 3" xfId="5242" xr:uid="{E36E591E-4C4B-40BE-B41E-A4CAA20393F3}"/>
    <cellStyle name="Comma 11 2 3 2 5" xfId="1525" xr:uid="{B03734EF-1F1B-4FD2-8AB2-131975236669}"/>
    <cellStyle name="Comma 11 2 3 2 5 2" xfId="5243" xr:uid="{ADBC22B4-581E-46F2-83D6-B4ECC357EF08}"/>
    <cellStyle name="Comma 11 2 3 2 6" xfId="3877" xr:uid="{0826B51E-9487-4B22-8FAF-1087AC79A4CE}"/>
    <cellStyle name="Comma 11 2 3 3" xfId="138" xr:uid="{BFA71BF7-1F58-43E3-8437-605B524EC919}"/>
    <cellStyle name="Comma 11 2 3 3 2" xfId="505" xr:uid="{69D79C41-CBA0-47F7-A9A4-17CDE459A164}"/>
    <cellStyle name="Comma 11 2 3 3 2 2" xfId="1526" xr:uid="{6D8EF202-8A35-41D1-9721-355771D78F88}"/>
    <cellStyle name="Comma 11 2 3 3 2 2 2" xfId="1527" xr:uid="{29514390-3AB9-4061-AEC3-43C1AE0C48BC}"/>
    <cellStyle name="Comma 11 2 3 3 2 2 2 2" xfId="5244" xr:uid="{863C7668-1A83-440A-ADC8-E60169DB861E}"/>
    <cellStyle name="Comma 11 2 3 3 2 2 3" xfId="5245" xr:uid="{E888DC9F-C9A8-4F2A-8D29-BE31470E175C}"/>
    <cellStyle name="Comma 11 2 3 3 2 3" xfId="1528" xr:uid="{E6F5ADBF-6B5C-4E00-A6F0-F1F55A4B1AD2}"/>
    <cellStyle name="Comma 11 2 3 3 2 3 2" xfId="5246" xr:uid="{3D3592B5-9B2F-486E-BAA8-011DA3FEFE89}"/>
    <cellStyle name="Comma 11 2 3 3 2 4" xfId="3878" xr:uid="{47D2B79A-B025-4316-9478-E9E0326E5CF1}"/>
    <cellStyle name="Comma 11 2 3 3 3" xfId="1529" xr:uid="{C53D4A3A-FACE-4BEC-8678-15E27BCC8301}"/>
    <cellStyle name="Comma 11 2 3 3 3 2" xfId="1530" xr:uid="{620EB368-9B1B-459B-BFD4-6145AF15C4DB}"/>
    <cellStyle name="Comma 11 2 3 3 3 2 2" xfId="5247" xr:uid="{85BA3AC7-3274-403D-A278-937FD5CDA785}"/>
    <cellStyle name="Comma 11 2 3 3 3 3" xfId="5248" xr:uid="{CA83C14A-30CD-42FC-90AC-AA5793B099BC}"/>
    <cellStyle name="Comma 11 2 3 3 4" xfId="1531" xr:uid="{F5E8CFE2-62F4-4E66-B0BA-56B65225FA23}"/>
    <cellStyle name="Comma 11 2 3 3 4 2" xfId="5249" xr:uid="{FD5B7F9C-8EDE-4D78-9D62-0F9CCCD4CDC8}"/>
    <cellStyle name="Comma 11 2 3 3 5" xfId="3879" xr:uid="{9860116A-7EA7-40E1-91AD-B39A293F5465}"/>
    <cellStyle name="Comma 11 2 3 4" xfId="502" xr:uid="{258F9D86-84E4-4BBC-8A76-D8990283AF05}"/>
    <cellStyle name="Comma 11 2 3 4 2" xfId="1532" xr:uid="{F0E043E2-7836-4E13-92F9-077A7B6F4D1C}"/>
    <cellStyle name="Comma 11 2 3 4 2 2" xfId="1533" xr:uid="{60DD6850-2AB9-49B7-B172-84319B4CAB15}"/>
    <cellStyle name="Comma 11 2 3 4 2 2 2" xfId="5250" xr:uid="{2FCD700D-12F7-4582-9197-E75B5AFAEA09}"/>
    <cellStyle name="Comma 11 2 3 4 2 3" xfId="5251" xr:uid="{C9974811-89FE-4DF1-B157-09A7E470FA25}"/>
    <cellStyle name="Comma 11 2 3 4 3" xfId="1534" xr:uid="{E9BA1D0E-F0CD-449C-AD65-B085A9A8C766}"/>
    <cellStyle name="Comma 11 2 3 4 3 2" xfId="5252" xr:uid="{872875A6-DD25-49EF-AF48-3CC004C235E3}"/>
    <cellStyle name="Comma 11 2 3 4 4" xfId="3880" xr:uid="{AC768CD9-1CD9-43C6-96FC-C21B07426A2E}"/>
    <cellStyle name="Comma 11 2 3 5" xfId="1535" xr:uid="{66F6F044-8858-4930-BC11-C0AAD3606D32}"/>
    <cellStyle name="Comma 11 2 3 5 2" xfId="1536" xr:uid="{50ACF0E5-0B4D-42E7-81FE-EF6CEED235B7}"/>
    <cellStyle name="Comma 11 2 3 5 2 2" xfId="5253" xr:uid="{7953E7A9-F691-463B-8BAE-0DA0659742DC}"/>
    <cellStyle name="Comma 11 2 3 5 3" xfId="5254" xr:uid="{76A94C55-51D7-421C-AD0B-1785F647D779}"/>
    <cellStyle name="Comma 11 2 3 6" xfId="1537" xr:uid="{7E450706-14BF-4873-B213-4A290633C071}"/>
    <cellStyle name="Comma 11 2 3 6 2" xfId="5255" xr:uid="{F57422A5-7656-49ED-A4E2-9BBC6D3AD033}"/>
    <cellStyle name="Comma 11 2 3 7" xfId="3881" xr:uid="{138E1D23-E1AF-4FB7-B70B-C1600E057D0C}"/>
    <cellStyle name="Comma 11 2 3 8" xfId="7978" xr:uid="{E535D24A-0907-45E6-85DC-4356139E752C}"/>
    <cellStyle name="Comma 11 2 4" xfId="139" xr:uid="{AD176C3E-7A37-4DB9-B103-AA3633C854D1}"/>
    <cellStyle name="Comma 11 2 4 2" xfId="140" xr:uid="{3AC5E10F-062E-4B67-B873-28C9DD9044A6}"/>
    <cellStyle name="Comma 11 2 4 2 2" xfId="141" xr:uid="{4CB30B9E-2AF3-4021-9573-87DF160B7184}"/>
    <cellStyle name="Comma 11 2 4 2 2 2" xfId="508" xr:uid="{D52F2620-288B-4C67-87BA-9C0A87CFAA9E}"/>
    <cellStyle name="Comma 11 2 4 2 2 2 2" xfId="1538" xr:uid="{D21461A3-91AA-412F-BC26-2DBE569B0638}"/>
    <cellStyle name="Comma 11 2 4 2 2 2 2 2" xfId="1539" xr:uid="{9499C1E5-E027-4671-9DF7-69B476172975}"/>
    <cellStyle name="Comma 11 2 4 2 2 2 2 2 2" xfId="5256" xr:uid="{44EA16B4-73C0-439E-B968-53FAF3FB39A3}"/>
    <cellStyle name="Comma 11 2 4 2 2 2 2 3" xfId="5257" xr:uid="{3EAB23A0-CFF5-4FDB-A2CE-159FCCB06E86}"/>
    <cellStyle name="Comma 11 2 4 2 2 2 3" xfId="1540" xr:uid="{02CBC396-CD64-4D66-AD37-847E69052A9E}"/>
    <cellStyle name="Comma 11 2 4 2 2 2 3 2" xfId="5258" xr:uid="{A1EFB4AE-EB92-44E3-96C2-360F99E20CA2}"/>
    <cellStyle name="Comma 11 2 4 2 2 2 4" xfId="3882" xr:uid="{8A3D5CEC-18DC-4E24-B1F6-0458F94D2223}"/>
    <cellStyle name="Comma 11 2 4 2 2 3" xfId="1541" xr:uid="{1A530B8D-D9D4-4475-8DE2-27297CC52610}"/>
    <cellStyle name="Comma 11 2 4 2 2 3 2" xfId="1542" xr:uid="{0BC5F158-BC2D-4FCC-A349-7055BD2BA810}"/>
    <cellStyle name="Comma 11 2 4 2 2 3 2 2" xfId="5259" xr:uid="{23F3BB71-558B-4FCC-BF62-CF839258CBC8}"/>
    <cellStyle name="Comma 11 2 4 2 2 3 3" xfId="5260" xr:uid="{9423FB21-DA7B-40F7-AB7D-F5B20C0AA635}"/>
    <cellStyle name="Comma 11 2 4 2 2 4" xfId="1543" xr:uid="{7C0C895D-AF99-4C1F-AC86-7162AE689B06}"/>
    <cellStyle name="Comma 11 2 4 2 2 4 2" xfId="5261" xr:uid="{5FB39A15-2BDF-4416-A001-080E8A8DE69D}"/>
    <cellStyle name="Comma 11 2 4 2 2 5" xfId="3883" xr:uid="{E9B5EB49-4656-4D89-A589-3EBF092ABFEC}"/>
    <cellStyle name="Comma 11 2 4 2 3" xfId="507" xr:uid="{04E61144-7591-44BD-88F4-42D62440B89C}"/>
    <cellStyle name="Comma 11 2 4 2 3 2" xfId="1544" xr:uid="{DD2A5A88-914B-4758-AE9E-B2897DC0AB62}"/>
    <cellStyle name="Comma 11 2 4 2 3 2 2" xfId="1545" xr:uid="{360D4EDE-C12F-463B-AED1-80FD3380A1B4}"/>
    <cellStyle name="Comma 11 2 4 2 3 2 2 2" xfId="5262" xr:uid="{BF304222-3A26-4EE8-9349-2BB271DEB2C4}"/>
    <cellStyle name="Comma 11 2 4 2 3 2 3" xfId="5263" xr:uid="{CA8D6F2A-C85A-4211-AFB0-3E64FCE2DEC8}"/>
    <cellStyle name="Comma 11 2 4 2 3 3" xfId="1546" xr:uid="{B7523E36-35C8-4934-97FB-95C9449D1D3A}"/>
    <cellStyle name="Comma 11 2 4 2 3 3 2" xfId="5264" xr:uid="{13B981F2-BDC9-4B11-9998-981538F6E66A}"/>
    <cellStyle name="Comma 11 2 4 2 3 4" xfId="3884" xr:uid="{C56E60D9-C144-4608-94A5-F3B81FC2CD16}"/>
    <cellStyle name="Comma 11 2 4 2 4" xfId="1547" xr:uid="{77BC5CB3-99A4-4158-90BE-FE0DE43699D3}"/>
    <cellStyle name="Comma 11 2 4 2 4 2" xfId="1548" xr:uid="{BF28C8E8-9C02-4F19-A379-77A735B93D91}"/>
    <cellStyle name="Comma 11 2 4 2 4 2 2" xfId="5265" xr:uid="{F77EBFA6-CED5-4270-B9C4-C128FFF77F4C}"/>
    <cellStyle name="Comma 11 2 4 2 4 3" xfId="5266" xr:uid="{FC68521C-F3E8-461D-BFF5-EF70C947C948}"/>
    <cellStyle name="Comma 11 2 4 2 5" xfId="1549" xr:uid="{DFEE7FA3-8226-4130-A17C-9876B838E3ED}"/>
    <cellStyle name="Comma 11 2 4 2 5 2" xfId="5267" xr:uid="{E6C38283-663A-4F04-9743-ABB33D5A91A2}"/>
    <cellStyle name="Comma 11 2 4 2 6" xfId="3885" xr:uid="{EAA94919-38AE-4D8D-83C1-01B141CEEB78}"/>
    <cellStyle name="Comma 11 2 4 3" xfId="506" xr:uid="{5C833F4F-11F7-42C0-BF68-C375C1677968}"/>
    <cellStyle name="Comma 11 2 4 3 2" xfId="1550" xr:uid="{F9F96B0A-4CD1-40B7-A060-B3A60BFEA7C2}"/>
    <cellStyle name="Comma 11 2 4 3 2 2" xfId="1551" xr:uid="{03C48505-9767-4EB2-B5D8-7CF6BE421523}"/>
    <cellStyle name="Comma 11 2 4 3 2 2 2" xfId="5268" xr:uid="{F7BB748B-62AA-4DC8-8910-D2E69E5C499D}"/>
    <cellStyle name="Comma 11 2 4 3 2 3" xfId="3650" xr:uid="{1E7FC3A8-CA8E-4A77-94BF-F9D42F83B8BB}"/>
    <cellStyle name="Comma 11 2 4 3 3" xfId="1552" xr:uid="{61DAC12E-3462-4EB3-AF8E-A3A529A11C98}"/>
    <cellStyle name="Comma 11 2 4 3 3 2" xfId="5269" xr:uid="{56AC4DB2-4DBB-4261-9E6B-AA00790C639A}"/>
    <cellStyle name="Comma 11 2 4 3 4" xfId="3886" xr:uid="{B6EEFA43-0F2B-410C-8A05-0706FBD18049}"/>
    <cellStyle name="Comma 11 2 4 4" xfId="1553" xr:uid="{D836536E-7B8F-4E20-94CA-D0C09B7C0CEE}"/>
    <cellStyle name="Comma 11 2 4 4 2" xfId="1554" xr:uid="{2C0BC1F1-36DA-4093-A739-BB7ABA8D0501}"/>
    <cellStyle name="Comma 11 2 4 4 2 2" xfId="5270" xr:uid="{C8AE58BC-EE25-4377-A674-DF87E62CDB1C}"/>
    <cellStyle name="Comma 11 2 4 4 3" xfId="5271" xr:uid="{E6947EDB-D350-4C13-A6E8-772DB2EA80C5}"/>
    <cellStyle name="Comma 11 2 4 4 3 2" xfId="5272" xr:uid="{C17B5F22-765A-46F2-B038-DA536B89260B}"/>
    <cellStyle name="Comma 11 2 4 4 4" xfId="5273" xr:uid="{B4F66364-32C5-46BF-B0E5-6C64DBB1C14E}"/>
    <cellStyle name="Comma 11 2 4 5" xfId="1555" xr:uid="{B499D762-0376-4281-835A-859751B303B1}"/>
    <cellStyle name="Comma 11 2 4 5 2" xfId="5274" xr:uid="{B3EC3709-73EF-43A5-8CC7-BF4CE77C5218}"/>
    <cellStyle name="Comma 11 2 4 6" xfId="3887" xr:uid="{A1BE6E1B-1349-4EDA-9D67-AA76D297E4AA}"/>
    <cellStyle name="Comma 11 2 4 7" xfId="7979" xr:uid="{FC164323-C038-4F16-8179-BB6AC5E7B0FC}"/>
    <cellStyle name="Comma 11 2 5" xfId="142" xr:uid="{8BF09014-EE4A-4334-9FE5-E52A4B0A2D16}"/>
    <cellStyle name="Comma 11 2 5 2" xfId="143" xr:uid="{2C1177D6-756B-4F3B-980D-8198B57E569D}"/>
    <cellStyle name="Comma 11 2 5 2 2" xfId="510" xr:uid="{2FB459B5-F3C0-4A7C-B437-001C2B8C08B3}"/>
    <cellStyle name="Comma 11 2 5 2 2 2" xfId="1556" xr:uid="{D52D37C1-6B30-4746-91FA-F09039BACB9E}"/>
    <cellStyle name="Comma 11 2 5 2 2 2 2" xfId="1557" xr:uid="{E4FA6C0B-082C-46FB-8636-F9DB6C9EDB35}"/>
    <cellStyle name="Comma 11 2 5 2 2 2 2 2" xfId="5275" xr:uid="{098083A8-0F90-4371-97F2-CFC56EB4F298}"/>
    <cellStyle name="Comma 11 2 5 2 2 2 3" xfId="5276" xr:uid="{9CB57ACA-DC74-49F9-BE03-D4CBBE1D49FC}"/>
    <cellStyle name="Comma 11 2 5 2 2 3" xfId="1558" xr:uid="{4EF0CF90-1ADE-414D-81E3-48CC94F61C4F}"/>
    <cellStyle name="Comma 11 2 5 2 2 3 2" xfId="5277" xr:uid="{FD0BB994-18E2-44B6-B381-970536E8B25A}"/>
    <cellStyle name="Comma 11 2 5 2 2 4" xfId="3888" xr:uid="{06AC3DFE-C8EE-47AF-BD84-E565DA384B02}"/>
    <cellStyle name="Comma 11 2 5 2 3" xfId="1559" xr:uid="{4F52E93D-85FA-4A75-954A-1CC0392F0E6D}"/>
    <cellStyle name="Comma 11 2 5 2 3 2" xfId="1560" xr:uid="{FDAEBEF3-E00E-4AAB-8C22-2DC71D14E7C8}"/>
    <cellStyle name="Comma 11 2 5 2 3 2 2" xfId="5278" xr:uid="{8856274B-1FC6-4FEA-8787-F268C30AF761}"/>
    <cellStyle name="Comma 11 2 5 2 3 3" xfId="5279" xr:uid="{14F39C72-F566-4762-8A56-EA2F35BA2D41}"/>
    <cellStyle name="Comma 11 2 5 2 4" xfId="1561" xr:uid="{1D3DDE7C-1A5B-4160-97AA-62D2BCE8A72F}"/>
    <cellStyle name="Comma 11 2 5 2 4 2" xfId="5280" xr:uid="{DF968674-FE1F-4F5B-B192-8BA5F3F458DC}"/>
    <cellStyle name="Comma 11 2 5 2 5" xfId="3889" xr:uid="{FAB4CF74-AEEA-4B53-B750-AFB7B538834A}"/>
    <cellStyle name="Comma 11 2 5 3" xfId="509" xr:uid="{BE33AE4B-42EC-431B-BEAC-E1C8300C8AAA}"/>
    <cellStyle name="Comma 11 2 5 3 2" xfId="1562" xr:uid="{E7A48C3A-CC8E-412B-BC66-50D7F19805CC}"/>
    <cellStyle name="Comma 11 2 5 3 2 2" xfId="1563" xr:uid="{29F51C6E-12AC-4DF4-AF88-B5FBDF43CCFE}"/>
    <cellStyle name="Comma 11 2 5 3 2 2 2" xfId="5281" xr:uid="{38C72DFB-5DD9-45F8-9257-2A1B5A56CD8E}"/>
    <cellStyle name="Comma 11 2 5 3 2 3" xfId="5282" xr:uid="{00C160A2-4B5F-405C-BA63-E2C24B10D932}"/>
    <cellStyle name="Comma 11 2 5 3 3" xfId="1564" xr:uid="{4B038CF6-3236-4EC0-8907-754D2DAF4CE6}"/>
    <cellStyle name="Comma 11 2 5 3 3 2" xfId="5283" xr:uid="{BBE28B1C-ADAD-448E-B47B-EF47DC28FCA9}"/>
    <cellStyle name="Comma 11 2 5 3 4" xfId="3890" xr:uid="{5E95DDF1-6A68-4E1B-A5CC-32E0BC4927BE}"/>
    <cellStyle name="Comma 11 2 5 4" xfId="1565" xr:uid="{0AE6C700-5FE4-44A4-AFA9-9C0FE47E730A}"/>
    <cellStyle name="Comma 11 2 5 4 2" xfId="1566" xr:uid="{ADB7DCE5-5039-4E77-A682-3ED915AB956A}"/>
    <cellStyle name="Comma 11 2 5 4 2 2" xfId="5284" xr:uid="{85DF4900-6521-4E6C-AA16-0EACB5613114}"/>
    <cellStyle name="Comma 11 2 5 4 3" xfId="5285" xr:uid="{81FF54EF-42CF-424F-909E-DF6AE52819B9}"/>
    <cellStyle name="Comma 11 2 5 5" xfId="1567" xr:uid="{6EB2E1A2-DFD6-40E7-9895-397BA8805DF0}"/>
    <cellStyle name="Comma 11 2 5 5 2" xfId="5286" xr:uid="{305D7314-A51B-4E8C-A658-F5A9EB4C7DD3}"/>
    <cellStyle name="Comma 11 2 5 6" xfId="3891" xr:uid="{C67C2B43-1506-436C-AAF5-D50B3CF56494}"/>
    <cellStyle name="Comma 11 2 5 7" xfId="7980" xr:uid="{A66A0E10-42E7-49F5-B41B-F68ECED4982D}"/>
    <cellStyle name="Comma 11 2 6" xfId="144" xr:uid="{9DE6EE94-1F1E-4D96-8C80-DB0FEDF696EC}"/>
    <cellStyle name="Comma 11 2 6 2" xfId="145" xr:uid="{C5575A1A-B1CE-461A-95B5-32F99456E2FF}"/>
    <cellStyle name="Comma 11 2 6 2 2" xfId="512" xr:uid="{BD918306-0D26-486C-A900-5F3D58BE6647}"/>
    <cellStyle name="Comma 11 2 6 2 2 2" xfId="1568" xr:uid="{00CE4DAD-D485-47CF-BC08-BD1BA94FA234}"/>
    <cellStyle name="Comma 11 2 6 2 2 2 2" xfId="1569" xr:uid="{8BD0901D-08D0-4316-896C-2A0334452278}"/>
    <cellStyle name="Comma 11 2 6 2 2 2 2 2" xfId="5287" xr:uid="{2D44CA15-BBAE-45A1-B779-C1B770089D72}"/>
    <cellStyle name="Comma 11 2 6 2 2 2 3" xfId="5288" xr:uid="{BC2B610F-7C65-45F4-B9D3-EAB190DB66C0}"/>
    <cellStyle name="Comma 11 2 6 2 2 3" xfId="1570" xr:uid="{4192AD75-D610-46FA-98C1-E2D2DFD61D28}"/>
    <cellStyle name="Comma 11 2 6 2 2 3 2" xfId="5289" xr:uid="{6A7B1BE2-3624-460C-8963-6DB7D5AC197B}"/>
    <cellStyle name="Comma 11 2 6 2 2 4" xfId="3892" xr:uid="{BF08DA96-1DB4-4509-8074-872130F9D540}"/>
    <cellStyle name="Comma 11 2 6 2 3" xfId="1571" xr:uid="{087B7C2B-8972-4CB3-AD7C-439A5893FAE1}"/>
    <cellStyle name="Comma 11 2 6 2 3 2" xfId="1572" xr:uid="{E28477A9-9950-450F-8C0B-91242C3BB49F}"/>
    <cellStyle name="Comma 11 2 6 2 3 2 2" xfId="5290" xr:uid="{1EBB6DF9-6BDD-4241-8091-68781393ABEB}"/>
    <cellStyle name="Comma 11 2 6 2 3 3" xfId="5291" xr:uid="{A23BC230-F0C9-419E-81D7-C9A8BECEDC14}"/>
    <cellStyle name="Comma 11 2 6 2 4" xfId="1573" xr:uid="{C588BE17-9DBA-45FA-88E9-26DFE4BEA621}"/>
    <cellStyle name="Comma 11 2 6 2 4 2" xfId="5292" xr:uid="{E3F39CCE-3BBA-4A5D-B2C3-5D846DE9B1E6}"/>
    <cellStyle name="Comma 11 2 6 2 5" xfId="3893" xr:uid="{29CA8380-FEC5-46BF-9FB2-ED8DD41FC918}"/>
    <cellStyle name="Comma 11 2 6 3" xfId="511" xr:uid="{79842F96-F928-4557-9732-345917B30D1F}"/>
    <cellStyle name="Comma 11 2 6 3 2" xfId="1574" xr:uid="{A78AD03E-BC4E-4ABC-9B2C-2A6F23CDBDAE}"/>
    <cellStyle name="Comma 11 2 6 3 2 2" xfId="1575" xr:uid="{70D69138-9DDC-4546-8381-59354CB344AF}"/>
    <cellStyle name="Comma 11 2 6 3 2 2 2" xfId="5293" xr:uid="{9561FD7B-26D0-42F2-8F2F-69FB00699C49}"/>
    <cellStyle name="Comma 11 2 6 3 2 3" xfId="5294" xr:uid="{6910242F-78F4-4281-905C-9F5A0F828C99}"/>
    <cellStyle name="Comma 11 2 6 3 3" xfId="1576" xr:uid="{0BC81F98-2212-4DC5-BF53-E1471412A278}"/>
    <cellStyle name="Comma 11 2 6 3 3 2" xfId="5295" xr:uid="{1F297D58-F994-4D78-9361-828D2444918B}"/>
    <cellStyle name="Comma 11 2 6 3 4" xfId="3894" xr:uid="{3BDF57FA-CF17-4268-8357-DB8F4C06EED9}"/>
    <cellStyle name="Comma 11 2 6 4" xfId="1577" xr:uid="{06C8B3B5-6806-4E97-9EA0-6B3D538CC163}"/>
    <cellStyle name="Comma 11 2 6 4 2" xfId="1578" xr:uid="{5DB6D459-1DBF-4E68-9DF8-8AAA35B6F320}"/>
    <cellStyle name="Comma 11 2 6 4 2 2" xfId="5296" xr:uid="{08127E89-479E-4F94-A6DB-69BFC848CE7A}"/>
    <cellStyle name="Comma 11 2 6 4 3" xfId="5297" xr:uid="{B6E6FDEF-444A-4840-9A4C-E60E59235AAB}"/>
    <cellStyle name="Comma 11 2 6 5" xfId="1579" xr:uid="{D9DA8280-995D-46F9-8C60-F577CE706A9F}"/>
    <cellStyle name="Comma 11 2 6 5 2" xfId="5298" xr:uid="{C4647B0B-4D79-4657-9319-18925009A53B}"/>
    <cellStyle name="Comma 11 2 6 6" xfId="3895" xr:uid="{2994F69D-DE4D-4898-930C-C6274DC45F6C}"/>
    <cellStyle name="Comma 11 2 6 7" xfId="7981" xr:uid="{B262839D-9EA7-4559-8523-B9663509DD66}"/>
    <cellStyle name="Comma 11 2 7" xfId="146" xr:uid="{DCC99D37-1172-4910-B5EE-342A69D0C4B9}"/>
    <cellStyle name="Comma 11 2 7 2" xfId="147" xr:uid="{B5A4ED0A-D51B-4074-87F0-E93F7D44F319}"/>
    <cellStyle name="Comma 11 2 7 2 2" xfId="514" xr:uid="{7B816A40-133A-4F10-9FFE-A8EF9B6E3E64}"/>
    <cellStyle name="Comma 11 2 7 2 2 2" xfId="1580" xr:uid="{575C1515-0D65-4523-9515-F6C7A56D7EE1}"/>
    <cellStyle name="Comma 11 2 7 2 2 2 2" xfId="1581" xr:uid="{754A84F7-79FF-40D8-9D27-39AD4D1F24C8}"/>
    <cellStyle name="Comma 11 2 7 2 2 2 2 2" xfId="5299" xr:uid="{408946EB-DC83-4168-A118-20C97B3CAA20}"/>
    <cellStyle name="Comma 11 2 7 2 2 2 3" xfId="5300" xr:uid="{5F28E918-945B-440A-AE79-79AF7E9010E3}"/>
    <cellStyle name="Comma 11 2 7 2 2 3" xfId="1582" xr:uid="{1C41124D-62FD-42D3-AF7F-425277F47594}"/>
    <cellStyle name="Comma 11 2 7 2 2 3 2" xfId="5301" xr:uid="{D5FF1789-0B7F-4D39-90C7-2218377A25C0}"/>
    <cellStyle name="Comma 11 2 7 2 2 4" xfId="3896" xr:uid="{1FBF2682-73AC-4595-B5CF-8B371802CD9D}"/>
    <cellStyle name="Comma 11 2 7 2 3" xfId="1583" xr:uid="{092E3214-44B4-46FB-8D3E-37B233E4EA1C}"/>
    <cellStyle name="Comma 11 2 7 2 3 2" xfId="1584" xr:uid="{B33D1165-34E6-4032-8454-9412F457C849}"/>
    <cellStyle name="Comma 11 2 7 2 3 2 2" xfId="5302" xr:uid="{20F0345D-EE28-4D77-92A0-EB5EEBE98C58}"/>
    <cellStyle name="Comma 11 2 7 2 3 3" xfId="5303" xr:uid="{F0CDC41C-389E-4E3B-B9DE-F0F608CD46AB}"/>
    <cellStyle name="Comma 11 2 7 2 4" xfId="1585" xr:uid="{0D23C774-CD6D-4E7C-BA74-85FD90299076}"/>
    <cellStyle name="Comma 11 2 7 2 4 2" xfId="5304" xr:uid="{A6A85404-D436-492D-85A7-E7BE5C41EC60}"/>
    <cellStyle name="Comma 11 2 7 2 5" xfId="3897" xr:uid="{69F85C4E-BAC4-432C-8CB8-9F2C6939C8AA}"/>
    <cellStyle name="Comma 11 2 7 3" xfId="513" xr:uid="{7597B5B2-B4B0-4ECB-9E01-76CAC7426E67}"/>
    <cellStyle name="Comma 11 2 7 3 2" xfId="1586" xr:uid="{6A10FABB-04C5-4B7F-AB93-6FC10FCC22AE}"/>
    <cellStyle name="Comma 11 2 7 3 2 2" xfId="1587" xr:uid="{1F4AD485-7DAD-44B8-90CD-603C2D0C1104}"/>
    <cellStyle name="Comma 11 2 7 3 2 2 2" xfId="5305" xr:uid="{176EF654-7F65-46CE-B364-FC1274455947}"/>
    <cellStyle name="Comma 11 2 7 3 2 3" xfId="5306" xr:uid="{0EC35CBB-CCFF-4341-AECD-60B967873C92}"/>
    <cellStyle name="Comma 11 2 7 3 3" xfId="1588" xr:uid="{17DEEB8D-9B96-4EEB-92B4-9BB0688201A1}"/>
    <cellStyle name="Comma 11 2 7 3 3 2" xfId="5307" xr:uid="{66F455CF-662B-4DF9-B55D-739A44B6E0D3}"/>
    <cellStyle name="Comma 11 2 7 3 4" xfId="3898" xr:uid="{C1AD77B6-2BBA-4AA9-800A-A9E3BA71577A}"/>
    <cellStyle name="Comma 11 2 7 4" xfId="1589" xr:uid="{3E8B7D7F-3561-4CAB-A372-E738994C46FD}"/>
    <cellStyle name="Comma 11 2 7 4 2" xfId="1590" xr:uid="{7035DA60-B4E3-416A-929F-E776305AAA7C}"/>
    <cellStyle name="Comma 11 2 7 4 2 2" xfId="5308" xr:uid="{699B9D72-8591-4789-A8B9-6991295DE8E7}"/>
    <cellStyle name="Comma 11 2 7 4 3" xfId="5309" xr:uid="{2D23D5B6-22B3-4432-83A5-657405727204}"/>
    <cellStyle name="Comma 11 2 7 5" xfId="1591" xr:uid="{65DACA5C-AA63-4B37-896E-C0233CF7BF84}"/>
    <cellStyle name="Comma 11 2 7 5 2" xfId="5310" xr:uid="{292FDF69-D26E-4CE8-9F00-0BDE6D673C48}"/>
    <cellStyle name="Comma 11 2 7 6" xfId="3899" xr:uid="{981F721A-0190-49C6-909D-5E7FF371D8D2}"/>
    <cellStyle name="Comma 11 2 7 7" xfId="7982" xr:uid="{A82DE502-A8FD-42AD-B37A-02F0A4695E04}"/>
    <cellStyle name="Comma 11 2 8" xfId="497" xr:uid="{5456C0ED-0AB1-4995-AF92-3B002A32557C}"/>
    <cellStyle name="Comma 11 2 8 2" xfId="1592" xr:uid="{45C44A9F-D102-4B0F-AD84-E1F9EEE09E82}"/>
    <cellStyle name="Comma 11 2 8 2 2" xfId="1593" xr:uid="{7FA5D85D-840D-4D56-975C-713BF2262A9D}"/>
    <cellStyle name="Comma 11 2 8 2 2 2" xfId="5311" xr:uid="{FE5583C1-B57C-418A-9CDF-49E1ADC1999A}"/>
    <cellStyle name="Comma 11 2 8 2 3" xfId="3649" xr:uid="{15FCC01E-F6F2-4339-96D9-A5C9B3D8A99C}"/>
    <cellStyle name="Comma 11 2 8 3" xfId="1594" xr:uid="{6550A320-2B97-48F5-9304-8167DC4C1D0A}"/>
    <cellStyle name="Comma 11 2 8 3 2" xfId="5312" xr:uid="{B5ABCDE8-10C0-4F20-8184-7A387076EBA1}"/>
    <cellStyle name="Comma 11 2 8 4" xfId="3900" xr:uid="{54402FC9-D9F0-47DB-AABF-F7DE7B592F88}"/>
    <cellStyle name="Comma 11 2 9" xfId="1595" xr:uid="{F5B7336F-AF77-4DD8-9C5C-D30BF473C33D}"/>
    <cellStyle name="Comma 11 2 9 2" xfId="1596" xr:uid="{0C49428B-F73B-45CC-891C-E7AF67EB43F4}"/>
    <cellStyle name="Comma 11 2 9 2 2" xfId="1597" xr:uid="{D08D2EB4-7EBA-44A8-9CC1-AF8BA5B4E872}"/>
    <cellStyle name="Comma 11 2 9 2 2 2" xfId="5313" xr:uid="{77BD963B-58CF-470B-ADAA-6583B451BEC7}"/>
    <cellStyle name="Comma 11 2 9 2 3" xfId="5314" xr:uid="{41DD12A6-4F89-47FF-A6EE-149C00D8F1AE}"/>
    <cellStyle name="Comma 11 2 9 3" xfId="1598" xr:uid="{BA0CA751-C25A-4B4B-939F-40BB615C6A6C}"/>
    <cellStyle name="Comma 11 2 9 3 2" xfId="1599" xr:uid="{A281F31C-40AD-423C-941E-B4618CF585EF}"/>
    <cellStyle name="Comma 11 2 9 3 2 2" xfId="5315" xr:uid="{28238C9C-42AC-4273-931D-099954C1611C}"/>
    <cellStyle name="Comma 11 2 9 3 3" xfId="5316" xr:uid="{FE7145CE-1F55-47B9-A9CA-50C519B0ADA8}"/>
    <cellStyle name="Comma 11 2 9 4" xfId="1600" xr:uid="{28A06A0B-EE26-4955-B555-CA394330B139}"/>
    <cellStyle name="Comma 11 2 9 4 2" xfId="5317" xr:uid="{A0BA9009-9FC1-4B90-8E02-72ED62966C33}"/>
    <cellStyle name="Comma 11 2 9 5" xfId="3901" xr:uid="{D8A44D80-6324-49D3-BFB1-155387A152ED}"/>
    <cellStyle name="Comma 11 3" xfId="148" xr:uid="{155E9BE5-88E4-4687-9A4A-C331461E753E}"/>
    <cellStyle name="Comma 11 3 2" xfId="149" xr:uid="{F2B0C705-C8C4-485C-A5D7-6F0043C2B66F}"/>
    <cellStyle name="Comma 11 3 2 2" xfId="150" xr:uid="{B6E8CFCC-8CFA-40DB-B146-25BA6441E058}"/>
    <cellStyle name="Comma 11 3 2 2 2" xfId="517" xr:uid="{2E1C4D4D-021C-438B-970C-CDF5F7D8D4B4}"/>
    <cellStyle name="Comma 11 3 2 2 2 2" xfId="1601" xr:uid="{58F06CA4-A19A-4222-B6AE-D23C0523D22B}"/>
    <cellStyle name="Comma 11 3 2 2 2 2 2" xfId="1602" xr:uid="{F8C3F88D-0F7C-4B4D-8C50-914EB3AB0164}"/>
    <cellStyle name="Comma 11 3 2 2 2 2 2 2" xfId="5318" xr:uid="{A4F70CB1-539C-49DB-A43B-BDBD0618CA8B}"/>
    <cellStyle name="Comma 11 3 2 2 2 2 3" xfId="5319" xr:uid="{7BB025BB-5714-4A0D-A7E5-FA62457A0FA6}"/>
    <cellStyle name="Comma 11 3 2 2 2 3" xfId="1603" xr:uid="{A3C442A4-6758-4220-8B81-06AD66D84A8F}"/>
    <cellStyle name="Comma 11 3 2 2 2 3 2" xfId="5320" xr:uid="{A7B71055-8BA6-404A-B12E-32AC0FE4AC96}"/>
    <cellStyle name="Comma 11 3 2 2 2 4" xfId="3902" xr:uid="{E7A8C15F-99A1-43E2-91E1-0A2CF98AF4CB}"/>
    <cellStyle name="Comma 11 3 2 2 3" xfId="1604" xr:uid="{BA742DE4-911C-4D26-98C9-7BDEC863B141}"/>
    <cellStyle name="Comma 11 3 2 2 3 2" xfId="1605" xr:uid="{1F97BADA-E15F-46AA-AA02-9DFD110087F7}"/>
    <cellStyle name="Comma 11 3 2 2 3 2 2" xfId="5321" xr:uid="{BFC0095B-F566-451F-A999-DF94EBAEC802}"/>
    <cellStyle name="Comma 11 3 2 2 3 3" xfId="5322" xr:uid="{32DC1C0F-2357-432B-8281-3842817E543A}"/>
    <cellStyle name="Comma 11 3 2 2 4" xfId="1606" xr:uid="{2D1F5E66-5BD1-4A7A-BE8C-9FF3A0CDB6A0}"/>
    <cellStyle name="Comma 11 3 2 2 4 2" xfId="5323" xr:uid="{CDC590DB-6463-4500-8C62-77D34C92EAF1}"/>
    <cellStyle name="Comma 11 3 2 2 5" xfId="3903" xr:uid="{143EDE93-25CE-45D6-B28F-3A0A263FACEC}"/>
    <cellStyle name="Comma 11 3 2 3" xfId="516" xr:uid="{B08760A2-DFF7-45AB-BD99-FCC111E20CF3}"/>
    <cellStyle name="Comma 11 3 2 3 2" xfId="1607" xr:uid="{9A2D7F28-3088-4B03-A01D-6A5556472C25}"/>
    <cellStyle name="Comma 11 3 2 3 2 2" xfId="1608" xr:uid="{8DBED7A4-100C-4BF7-8098-E94355545E01}"/>
    <cellStyle name="Comma 11 3 2 3 2 2 2" xfId="5324" xr:uid="{880DB2DD-17E3-4961-91CC-E71C87D48D14}"/>
    <cellStyle name="Comma 11 3 2 3 2 3" xfId="5325" xr:uid="{FFEC1F29-E474-45E5-B10A-D774AA4782FA}"/>
    <cellStyle name="Comma 11 3 2 3 3" xfId="1609" xr:uid="{54AF1674-B55F-46FF-8DF8-3D2D7E380D0D}"/>
    <cellStyle name="Comma 11 3 2 3 3 2" xfId="5326" xr:uid="{F9FC91BF-B352-4F34-9636-C2112267135A}"/>
    <cellStyle name="Comma 11 3 2 3 4" xfId="3904" xr:uid="{6BCF6D9C-DD50-4533-8E1A-E1AC4FC3136C}"/>
    <cellStyle name="Comma 11 3 2 4" xfId="1610" xr:uid="{3A085213-FF97-41FA-B1A9-FED41DBF6F0C}"/>
    <cellStyle name="Comma 11 3 2 4 2" xfId="1611" xr:uid="{774A3221-C694-48C2-BFDA-CA2DCB526619}"/>
    <cellStyle name="Comma 11 3 2 4 2 2" xfId="5327" xr:uid="{91DAD6C3-4A08-4AD4-BA13-8E8CCE0341C2}"/>
    <cellStyle name="Comma 11 3 2 4 3" xfId="5328" xr:uid="{8EC1D369-B24A-4F91-AF5A-40D8B8346A42}"/>
    <cellStyle name="Comma 11 3 2 5" xfId="1612" xr:uid="{E6A248E1-E551-4441-A418-EA00C12FBDFD}"/>
    <cellStyle name="Comma 11 3 2 5 2" xfId="5329" xr:uid="{207224BB-3345-4375-AE90-184895604D09}"/>
    <cellStyle name="Comma 11 3 2 6" xfId="3905" xr:uid="{8FE9AA67-1D81-4E69-A6C6-42104D4F5808}"/>
    <cellStyle name="Comma 11 3 3" xfId="151" xr:uid="{E667B55D-B7C5-4CF4-B40A-EC53D641E750}"/>
    <cellStyle name="Comma 11 3 3 2" xfId="518" xr:uid="{4E0A95DD-6D58-46E4-BA55-C5292924BE15}"/>
    <cellStyle name="Comma 11 3 3 2 2" xfId="1613" xr:uid="{173A49AE-E822-4A9F-BF63-E7398237D0C9}"/>
    <cellStyle name="Comma 11 3 3 2 2 2" xfId="1614" xr:uid="{DB3CA843-B2D4-4B6E-9897-5B3D12AE7063}"/>
    <cellStyle name="Comma 11 3 3 2 2 2 2" xfId="5330" xr:uid="{BEDEC898-B8FE-4484-9115-0C321C129C26}"/>
    <cellStyle name="Comma 11 3 3 2 2 3" xfId="5331" xr:uid="{942A2E47-6B65-480F-AAC8-DF91DC0FACD0}"/>
    <cellStyle name="Comma 11 3 3 2 3" xfId="1615" xr:uid="{3BA08623-100C-4E14-9548-683926D3B79E}"/>
    <cellStyle name="Comma 11 3 3 2 3 2" xfId="5332" xr:uid="{08931BAA-CA68-4C7B-B494-0DCF1805A1ED}"/>
    <cellStyle name="Comma 11 3 3 2 4" xfId="3906" xr:uid="{8AAF1BFA-7EC9-4805-9D35-4CAAD86CAB83}"/>
    <cellStyle name="Comma 11 3 3 3" xfId="1616" xr:uid="{9E1C8A2E-7955-41F9-85A8-6D474385322F}"/>
    <cellStyle name="Comma 11 3 3 3 2" xfId="1617" xr:uid="{7978D563-5549-4358-8854-EB54A02AFEB9}"/>
    <cellStyle name="Comma 11 3 3 3 2 2" xfId="5333" xr:uid="{87EE3FFC-D316-44AE-953B-92F6359BE8FB}"/>
    <cellStyle name="Comma 11 3 3 3 3" xfId="5334" xr:uid="{2E9178AA-AD19-424C-9C5C-8EB731150695}"/>
    <cellStyle name="Comma 11 3 3 4" xfId="1618" xr:uid="{BF31FC61-DF49-49A3-9DBA-18EF67119705}"/>
    <cellStyle name="Comma 11 3 3 4 2" xfId="5335" xr:uid="{FF6161F7-21A2-4576-AC2D-8175F5FECC7E}"/>
    <cellStyle name="Comma 11 3 3 5" xfId="3907" xr:uid="{478E167F-09BA-4843-B10F-231047ABBF94}"/>
    <cellStyle name="Comma 11 3 4" xfId="515" xr:uid="{DDC32D58-4F35-4EEF-BA04-E658999333FE}"/>
    <cellStyle name="Comma 11 3 4 2" xfId="1619" xr:uid="{553BA69B-D2F6-4FB9-B3A7-2BEC852FF5C9}"/>
    <cellStyle name="Comma 11 3 4 2 2" xfId="1620" xr:uid="{90EF665C-7E9A-449A-9A88-EFAAFD503F69}"/>
    <cellStyle name="Comma 11 3 4 2 2 2" xfId="5336" xr:uid="{D77AB07F-9580-4069-B7B1-96F30A658308}"/>
    <cellStyle name="Comma 11 3 4 2 3" xfId="5337" xr:uid="{B7F678DC-9AD7-4E03-B3BD-EC327A1705C9}"/>
    <cellStyle name="Comma 11 3 4 3" xfId="1621" xr:uid="{2567D337-69FE-4FE3-A809-725368834AB8}"/>
    <cellStyle name="Comma 11 3 4 3 2" xfId="5338" xr:uid="{83C822B4-C563-46DB-9487-4FB7301B89C3}"/>
    <cellStyle name="Comma 11 3 4 4" xfId="3908" xr:uid="{1BE1B4DA-F50A-45FD-98C1-0C0D055EE50D}"/>
    <cellStyle name="Comma 11 3 5" xfId="1622" xr:uid="{18FDB476-2BED-4BD1-9141-43AE3AE2C5DF}"/>
    <cellStyle name="Comma 11 3 5 2" xfId="1623" xr:uid="{11D53263-F32B-4B91-9837-93BDFAEF852D}"/>
    <cellStyle name="Comma 11 3 5 2 2" xfId="5339" xr:uid="{94F84DD9-328B-4A46-8A81-D921D198220B}"/>
    <cellStyle name="Comma 11 3 5 3" xfId="5340" xr:uid="{FF5BDAEB-D69B-47BB-876D-1069EF87430A}"/>
    <cellStyle name="Comma 11 3 6" xfId="1624" xr:uid="{C1E9307B-A06E-4428-960C-6825A3C05650}"/>
    <cellStyle name="Comma 11 3 6 2" xfId="5341" xr:uid="{516F5179-4C91-40A8-9F9C-FBDC9FE90CD5}"/>
    <cellStyle name="Comma 11 3 7" xfId="3909" xr:uid="{FAAD909C-6A72-46ED-B736-A46A1E1CD657}"/>
    <cellStyle name="Comma 11 3 8" xfId="7983" xr:uid="{0F7C8436-4B41-4C3B-9356-AD8B397C27AF}"/>
    <cellStyle name="Comma 11 4" xfId="152" xr:uid="{0FF21C67-AEAA-4968-AA5A-5027CEBF2101}"/>
    <cellStyle name="Comma 11 4 2" xfId="153" xr:uid="{685FBE72-4CEE-416A-8E79-71477666F0FF}"/>
    <cellStyle name="Comma 11 4 2 2" xfId="154" xr:uid="{B671D4E8-55E5-43F4-9D39-58516C9E3EA5}"/>
    <cellStyle name="Comma 11 4 2 2 2" xfId="521" xr:uid="{6055284A-F619-4BDB-A5E8-6972CEEF4262}"/>
    <cellStyle name="Comma 11 4 2 2 2 2" xfId="1625" xr:uid="{54B4494D-4C1D-4557-8F47-A0780A878DBA}"/>
    <cellStyle name="Comma 11 4 2 2 2 2 2" xfId="1626" xr:uid="{6A8EAA84-8651-40F7-91B7-59F395F4E888}"/>
    <cellStyle name="Comma 11 4 2 2 2 2 2 2" xfId="5342" xr:uid="{F3D82AA4-D7F0-4F68-817A-088F63061B4F}"/>
    <cellStyle name="Comma 11 4 2 2 2 2 3" xfId="5343" xr:uid="{7785652E-E79E-4FA2-A7B3-C4362BBAAB8E}"/>
    <cellStyle name="Comma 11 4 2 2 2 3" xfId="1627" xr:uid="{A62858E0-F675-4C07-893E-59F7A8EB6690}"/>
    <cellStyle name="Comma 11 4 2 2 2 3 2" xfId="5344" xr:uid="{FFA561FB-5EC1-466D-86E8-6713B7A55E15}"/>
    <cellStyle name="Comma 11 4 2 2 2 4" xfId="3910" xr:uid="{43BCFC38-0B39-4CDE-B0DC-1A139C8424D7}"/>
    <cellStyle name="Comma 11 4 2 2 3" xfId="1628" xr:uid="{C2003EA4-A46C-4782-9453-6767C89FADF2}"/>
    <cellStyle name="Comma 11 4 2 2 3 2" xfId="1629" xr:uid="{A5732A05-A1ED-4E37-9940-8801485FA1C7}"/>
    <cellStyle name="Comma 11 4 2 2 3 2 2" xfId="5345" xr:uid="{FE1A909A-BDAE-4F50-A9B8-72A64D9EA979}"/>
    <cellStyle name="Comma 11 4 2 2 3 3" xfId="5346" xr:uid="{92250901-1C33-43CD-8E1B-5F1B9E28E483}"/>
    <cellStyle name="Comma 11 4 2 2 4" xfId="1630" xr:uid="{5589E33A-5DE8-4D68-992F-A9DFDA1DAC24}"/>
    <cellStyle name="Comma 11 4 2 2 4 2" xfId="5347" xr:uid="{EA8E4516-336E-4752-8DF1-540C4E871D33}"/>
    <cellStyle name="Comma 11 4 2 2 5" xfId="3911" xr:uid="{838EE20C-2045-4FDB-8836-46C3FA8C84B1}"/>
    <cellStyle name="Comma 11 4 2 3" xfId="520" xr:uid="{CB309D52-18FE-4FAF-972B-845452ED4FC1}"/>
    <cellStyle name="Comma 11 4 2 3 2" xfId="1631" xr:uid="{2DC8D7C9-E563-4D22-A901-DCC01F16D117}"/>
    <cellStyle name="Comma 11 4 2 3 2 2" xfId="1632" xr:uid="{D0E9DFB3-FD57-4B14-8A0C-E4DB621D8D5B}"/>
    <cellStyle name="Comma 11 4 2 3 2 2 2" xfId="5348" xr:uid="{A4269045-1F7F-4CD6-B309-A86B2C3447EC}"/>
    <cellStyle name="Comma 11 4 2 3 2 3" xfId="5349" xr:uid="{84D56314-77CA-4F43-B58A-FB040C334FCE}"/>
    <cellStyle name="Comma 11 4 2 3 3" xfId="1633" xr:uid="{F962D5A4-DC42-4675-AEDB-FB665BDAFA03}"/>
    <cellStyle name="Comma 11 4 2 3 3 2" xfId="5350" xr:uid="{4FE31EA9-9D1B-4A7F-8A7F-66E7DAB431DF}"/>
    <cellStyle name="Comma 11 4 2 3 4" xfId="3912" xr:uid="{E3B18881-EA43-4A38-8C6D-C33C20521D14}"/>
    <cellStyle name="Comma 11 4 2 4" xfId="1634" xr:uid="{EB30103C-CDF1-4BE3-8019-A8E8B8231776}"/>
    <cellStyle name="Comma 11 4 2 4 2" xfId="1635" xr:uid="{00DA3C16-5B51-4C1B-BAA3-B13FA8C7DD3C}"/>
    <cellStyle name="Comma 11 4 2 4 2 2" xfId="5351" xr:uid="{C020A3A4-6587-4D26-8CA9-EF8D5EDAA120}"/>
    <cellStyle name="Comma 11 4 2 4 3" xfId="5352" xr:uid="{D9D5B5DD-4193-4C4F-8F57-9F28F42166AD}"/>
    <cellStyle name="Comma 11 4 2 5" xfId="1636" xr:uid="{99EFE5AB-DCA1-4821-A058-F97F2D327342}"/>
    <cellStyle name="Comma 11 4 2 5 2" xfId="5353" xr:uid="{37681E93-5D3E-47E4-B046-976B54636811}"/>
    <cellStyle name="Comma 11 4 2 6" xfId="3913" xr:uid="{848580EA-353A-4CC6-89E8-7FDCD3A361B2}"/>
    <cellStyle name="Comma 11 4 3" xfId="155" xr:uid="{D13C8E3D-6E9D-403E-8D52-59705B916DDC}"/>
    <cellStyle name="Comma 11 4 3 2" xfId="522" xr:uid="{656255C9-7E26-4D5C-89E8-981F066AE01F}"/>
    <cellStyle name="Comma 11 4 3 2 2" xfId="1637" xr:uid="{EC33F7ED-80D0-4F8F-8779-7D2E58A05E40}"/>
    <cellStyle name="Comma 11 4 3 2 2 2" xfId="1638" xr:uid="{B2C5410C-A4EB-4622-80DB-8D0760ABD714}"/>
    <cellStyle name="Comma 11 4 3 2 2 2 2" xfId="5354" xr:uid="{C4800E10-1CCE-4E25-845E-50DDAEAAB578}"/>
    <cellStyle name="Comma 11 4 3 2 2 3" xfId="5355" xr:uid="{5AB6C56A-3D1B-40A1-8380-80AAB6FA6A3E}"/>
    <cellStyle name="Comma 11 4 3 2 3" xfId="1639" xr:uid="{A352597D-6EDA-4B7C-B642-F3EA4A34504F}"/>
    <cellStyle name="Comma 11 4 3 2 3 2" xfId="5356" xr:uid="{9BC434A7-4F04-43C7-BF2B-7432EDED8A63}"/>
    <cellStyle name="Comma 11 4 3 2 4" xfId="3914" xr:uid="{EE1E649A-EE94-475F-AF5E-E3E3369CC446}"/>
    <cellStyle name="Comma 11 4 3 3" xfId="1640" xr:uid="{AB0EC49D-5FD6-4CE7-AA01-AA4CBC2D11D3}"/>
    <cellStyle name="Comma 11 4 3 3 2" xfId="1641" xr:uid="{D3BB73F6-F33E-4F43-8641-9F6A96475977}"/>
    <cellStyle name="Comma 11 4 3 3 2 2" xfId="5357" xr:uid="{350EA163-6F65-495B-BDC3-B540B25174DC}"/>
    <cellStyle name="Comma 11 4 3 3 3" xfId="5358" xr:uid="{977BA9D8-E653-408C-A68E-3C528783D360}"/>
    <cellStyle name="Comma 11 4 3 4" xfId="1642" xr:uid="{4671E541-2D75-49A0-84C3-42A5415AE458}"/>
    <cellStyle name="Comma 11 4 3 4 2" xfId="5359" xr:uid="{74E5F4C5-6169-4853-9EB7-A820843129BF}"/>
    <cellStyle name="Comma 11 4 3 5" xfId="3915" xr:uid="{B83D1DBA-1900-4F6E-8D9D-7927A8EA963B}"/>
    <cellStyle name="Comma 11 4 4" xfId="519" xr:uid="{855EB7C2-0412-4B25-9AF7-7F6AEDADE8BC}"/>
    <cellStyle name="Comma 11 4 4 2" xfId="1643" xr:uid="{DB3B4E60-2075-4828-B95B-20FA2C9172AD}"/>
    <cellStyle name="Comma 11 4 4 2 2" xfId="1644" xr:uid="{F1E65E4D-5FD5-4D5E-AF1C-B41334DC3DCC}"/>
    <cellStyle name="Comma 11 4 4 2 2 2" xfId="5360" xr:uid="{8EA9B83D-4B74-4460-93D6-C89C4CDBA749}"/>
    <cellStyle name="Comma 11 4 4 2 3" xfId="5361" xr:uid="{6B20EB6F-3766-4765-980D-B799FD913E74}"/>
    <cellStyle name="Comma 11 4 4 3" xfId="1645" xr:uid="{4DD8DFAD-267B-4121-AD33-3D7408D1D3F7}"/>
    <cellStyle name="Comma 11 4 4 3 2" xfId="5362" xr:uid="{0079E288-9861-4A5D-98C0-62BAA9CF2BD8}"/>
    <cellStyle name="Comma 11 4 4 4" xfId="3916" xr:uid="{D943A1DF-00E4-4061-B67A-FB6027D39C55}"/>
    <cellStyle name="Comma 11 4 5" xfId="1646" xr:uid="{F1960B5A-92BF-42E9-85B6-EC1C5A80541E}"/>
    <cellStyle name="Comma 11 4 5 2" xfId="1647" xr:uid="{ECA9A3E7-90A6-4D31-BA10-884B2700728C}"/>
    <cellStyle name="Comma 11 4 5 2 2" xfId="5363" xr:uid="{E8C622E4-8F97-410B-9A0B-9FBCC1E8715A}"/>
    <cellStyle name="Comma 11 4 5 3" xfId="5364" xr:uid="{12B41A36-A8AE-41D9-B1AD-E962304B7D63}"/>
    <cellStyle name="Comma 11 4 6" xfId="1648" xr:uid="{9C22D42C-4281-4593-91A4-DD014EA04A89}"/>
    <cellStyle name="Comma 11 4 6 2" xfId="5365" xr:uid="{E518CA2B-827E-4FDD-AB19-F1A75464E460}"/>
    <cellStyle name="Comma 11 4 7" xfId="3917" xr:uid="{70238080-6B82-4506-826A-4D4A3448FA13}"/>
    <cellStyle name="Comma 11 4 8" xfId="7984" xr:uid="{CF798B0C-3D6C-40B3-9464-6DF0E255543A}"/>
    <cellStyle name="Comma 11 5" xfId="156" xr:uid="{D38B0159-CBBC-414B-8662-B45E22611248}"/>
    <cellStyle name="Comma 11 5 2" xfId="157" xr:uid="{61C6B662-7A2F-484C-A982-46DA3E8A8ED3}"/>
    <cellStyle name="Comma 11 5 2 2" xfId="524" xr:uid="{9972AEDC-CFAF-43F7-AEF2-42FE99E44244}"/>
    <cellStyle name="Comma 11 5 2 2 2" xfId="1649" xr:uid="{7EF44286-336E-49B6-8395-64EE99D4D748}"/>
    <cellStyle name="Comma 11 5 2 2 2 2" xfId="1650" xr:uid="{80868609-3AE6-4F88-B0D5-98FF3E4FCA16}"/>
    <cellStyle name="Comma 11 5 2 2 2 2 2" xfId="5366" xr:uid="{74314B4C-D94E-4957-8BF9-63FC708EF285}"/>
    <cellStyle name="Comma 11 5 2 2 2 3" xfId="5367" xr:uid="{D8518484-9F61-4F51-AE3E-C5E5F09F898D}"/>
    <cellStyle name="Comma 11 5 2 2 3" xfId="1651" xr:uid="{AA75EFF3-96C2-4A05-AC28-600F70E3565B}"/>
    <cellStyle name="Comma 11 5 2 2 3 2" xfId="5368" xr:uid="{F4B22561-C06B-43C2-B3DE-0DB71B4FFB8C}"/>
    <cellStyle name="Comma 11 5 2 2 4" xfId="3918" xr:uid="{43367BFB-3DA3-47E2-9FF4-B32D7198331A}"/>
    <cellStyle name="Comma 11 5 2 3" xfId="1652" xr:uid="{72980F24-CC22-45C9-BCEC-3BBED71A4CB5}"/>
    <cellStyle name="Comma 11 5 2 3 2" xfId="1653" xr:uid="{4FD8F54E-FE22-4316-AB5B-3950324756D2}"/>
    <cellStyle name="Comma 11 5 2 3 2 2" xfId="5369" xr:uid="{A7411C0D-898E-46EB-B699-E68F991F5E72}"/>
    <cellStyle name="Comma 11 5 2 3 3" xfId="5370" xr:uid="{367A711A-6E73-4FEA-88C7-793602DA43B8}"/>
    <cellStyle name="Comma 11 5 2 4" xfId="1654" xr:uid="{6C2C3F63-982E-4465-8700-BA7E60DE296B}"/>
    <cellStyle name="Comma 11 5 2 4 2" xfId="5371" xr:uid="{CDA220D0-D09F-4751-8AF7-2F8311A51A21}"/>
    <cellStyle name="Comma 11 5 2 5" xfId="3919" xr:uid="{8D0A36B1-7D74-423B-AB5E-7A909F1A0ACD}"/>
    <cellStyle name="Comma 11 5 3" xfId="523" xr:uid="{95266FFF-CED1-492C-BEE8-D42AA52A9EF9}"/>
    <cellStyle name="Comma 11 5 3 2" xfId="1655" xr:uid="{E52F5BF1-F967-4D17-B112-40B39C350874}"/>
    <cellStyle name="Comma 11 5 3 2 2" xfId="1656" xr:uid="{B3EE56D6-B524-488B-9D5D-ADB62BCF7A38}"/>
    <cellStyle name="Comma 11 5 3 2 2 2" xfId="5372" xr:uid="{31AF34C5-EAF6-45DB-A4D4-29A7192082E3}"/>
    <cellStyle name="Comma 11 5 3 2 3" xfId="5373" xr:uid="{0655099B-4B7E-4337-A6BD-767A67ED0D9B}"/>
    <cellStyle name="Comma 11 5 3 3" xfId="1657" xr:uid="{2CFDE58B-ED25-4A6C-952A-9CE148D8B158}"/>
    <cellStyle name="Comma 11 5 3 3 2" xfId="5374" xr:uid="{93496719-D423-45D5-AED5-9D386641EA76}"/>
    <cellStyle name="Comma 11 5 3 4" xfId="3920" xr:uid="{1AD3F5CC-C602-4574-903D-E732BE709B8A}"/>
    <cellStyle name="Comma 11 5 4" xfId="1658" xr:uid="{2126A2C9-284B-4908-8FDB-F71A3D8C98FC}"/>
    <cellStyle name="Comma 11 5 4 2" xfId="1659" xr:uid="{AF70478D-535D-4BA1-9A29-57384114966C}"/>
    <cellStyle name="Comma 11 5 4 2 2" xfId="5375" xr:uid="{6983C32C-48C9-40F9-967D-36EB51C5DDD0}"/>
    <cellStyle name="Comma 11 5 4 3" xfId="5376" xr:uid="{7915B8CE-EA48-48BC-8C86-7145818BDC7F}"/>
    <cellStyle name="Comma 11 5 5" xfId="1660" xr:uid="{68466F92-1E3D-43BC-8818-A7F1671A427F}"/>
    <cellStyle name="Comma 11 5 5 2" xfId="5377" xr:uid="{5D8D996D-7474-4F17-A167-6DE639E9DB64}"/>
    <cellStyle name="Comma 11 5 6" xfId="3921" xr:uid="{4A84B258-1AA1-4E9E-A926-02DE55D804C0}"/>
    <cellStyle name="Comma 11 5 7" xfId="7985" xr:uid="{BCDF4001-31F3-402D-A05C-726369063691}"/>
    <cellStyle name="Comma 11 6" xfId="158" xr:uid="{75AD5810-58E4-4546-A2BC-D06A5E3559DE}"/>
    <cellStyle name="Comma 11 6 2" xfId="159" xr:uid="{01E0DE64-1200-42EC-9A2D-3E2BD71B97DD}"/>
    <cellStyle name="Comma 11 6 2 2" xfId="526" xr:uid="{A51EDF13-0BCE-424F-BA27-D0C8FD672BAC}"/>
    <cellStyle name="Comma 11 6 2 2 2" xfId="1661" xr:uid="{7FB002F5-234C-4E99-A165-0A0A0FB97AC0}"/>
    <cellStyle name="Comma 11 6 2 2 2 2" xfId="1662" xr:uid="{8E920871-2A2D-4768-B11B-242B6732AC37}"/>
    <cellStyle name="Comma 11 6 2 2 2 2 2" xfId="5378" xr:uid="{32FD2F2A-75A8-4BF1-BFE6-EAAEA144D936}"/>
    <cellStyle name="Comma 11 6 2 2 2 3" xfId="5379" xr:uid="{EB0DA369-830B-4BCC-99C9-F3AD5A6C5066}"/>
    <cellStyle name="Comma 11 6 2 2 3" xfId="1663" xr:uid="{405C4E17-0874-48A8-AB57-7CBC1D9F815E}"/>
    <cellStyle name="Comma 11 6 2 2 3 2" xfId="5380" xr:uid="{3403F1A8-C27C-4BA6-9963-A247E86E236B}"/>
    <cellStyle name="Comma 11 6 2 2 4" xfId="3922" xr:uid="{CD11D7D2-52CA-4A8A-AC6A-3DCCA0DB2705}"/>
    <cellStyle name="Comma 11 6 2 3" xfId="1664" xr:uid="{0023CC83-4911-4CE8-AE03-BFD01024C6A9}"/>
    <cellStyle name="Comma 11 6 2 3 2" xfId="1665" xr:uid="{36F483CB-5544-4D44-8CA7-4E48B5146504}"/>
    <cellStyle name="Comma 11 6 2 3 2 2" xfId="5381" xr:uid="{61BFD30D-2DDA-4617-81B1-2AF33630E41F}"/>
    <cellStyle name="Comma 11 6 2 3 3" xfId="5382" xr:uid="{581A3A7A-E1F5-4C07-B32B-423C9FE547AC}"/>
    <cellStyle name="Comma 11 6 2 4" xfId="1666" xr:uid="{DC3800E8-3790-4ED0-8AE4-19D50AA6AD9A}"/>
    <cellStyle name="Comma 11 6 2 4 2" xfId="5383" xr:uid="{CCAE0BBC-5C76-4E00-8155-E9D29D53FEAF}"/>
    <cellStyle name="Comma 11 6 2 5" xfId="3923" xr:uid="{14FB3AD1-7B6A-4516-8073-AB445F1EB435}"/>
    <cellStyle name="Comma 11 6 3" xfId="525" xr:uid="{95A5EFD9-8723-40D3-BA7E-A07AC1288CEC}"/>
    <cellStyle name="Comma 11 6 3 2" xfId="1667" xr:uid="{5FA9B515-D3FE-4529-B51A-208B60007A96}"/>
    <cellStyle name="Comma 11 6 3 2 2" xfId="1668" xr:uid="{81DA65AC-F1CE-445F-BA28-E2D32B98034E}"/>
    <cellStyle name="Comma 11 6 3 2 2 2" xfId="5384" xr:uid="{5D0A6E53-5F8A-4B8A-AF18-6C3EA8B6D31B}"/>
    <cellStyle name="Comma 11 6 3 2 3" xfId="5385" xr:uid="{239D9B99-F24F-4F5A-9900-FCEE938D8B67}"/>
    <cellStyle name="Comma 11 6 3 3" xfId="1669" xr:uid="{CDF83D91-E9CF-4232-AA0F-2C58B8CD9634}"/>
    <cellStyle name="Comma 11 6 3 3 2" xfId="5386" xr:uid="{57C39803-6479-4534-9768-04FE9A2A29F5}"/>
    <cellStyle name="Comma 11 6 3 4" xfId="3924" xr:uid="{32230C90-60D1-42B8-9EC2-DAB1F745F5AF}"/>
    <cellStyle name="Comma 11 6 4" xfId="1670" xr:uid="{3A409EB9-7E2A-4254-AAD8-F80BF14BF97E}"/>
    <cellStyle name="Comma 11 6 4 2" xfId="1671" xr:uid="{0B0592FC-F456-4564-BAA5-5B879ECEDCD2}"/>
    <cellStyle name="Comma 11 6 4 2 2" xfId="5387" xr:uid="{FDE9A7FE-CCFE-4344-A830-E4AA64C1E241}"/>
    <cellStyle name="Comma 11 6 4 3" xfId="5388" xr:uid="{EB6BD807-70E4-4D38-B14B-218C1C455979}"/>
    <cellStyle name="Comma 11 6 5" xfId="1672" xr:uid="{D55475DD-B80B-4993-8B5B-D2E58A5649B2}"/>
    <cellStyle name="Comma 11 6 5 2" xfId="5389" xr:uid="{E4396375-DC82-42C3-851C-8EFE343E50D3}"/>
    <cellStyle name="Comma 11 6 6" xfId="3925" xr:uid="{675E0927-4A7B-4B93-B449-20D9CB9B3E03}"/>
    <cellStyle name="Comma 11 6 7" xfId="7986" xr:uid="{EB58DAF1-1DAF-4471-894C-BCF3EE74D69C}"/>
    <cellStyle name="Comma 11 7" xfId="160" xr:uid="{870EFC2D-49A3-4B05-BC58-23AEEF4A4026}"/>
    <cellStyle name="Comma 11 7 2" xfId="161" xr:uid="{8FAED57F-D202-4BA8-92D9-A32814EC9A46}"/>
    <cellStyle name="Comma 11 7 2 2" xfId="528" xr:uid="{6EEC9893-C4BE-42F9-946F-0586C0FA8665}"/>
    <cellStyle name="Comma 11 7 2 2 2" xfId="1673" xr:uid="{F89E3816-31F4-4FED-8C17-C9B0F8ADCA94}"/>
    <cellStyle name="Comma 11 7 2 2 2 2" xfId="1674" xr:uid="{6C40687D-C0CC-4B50-B980-D7C17C161C6B}"/>
    <cellStyle name="Comma 11 7 2 2 2 2 2" xfId="5390" xr:uid="{3358A22C-B0B7-4E39-8AAC-7E3C30836120}"/>
    <cellStyle name="Comma 11 7 2 2 2 3" xfId="5391" xr:uid="{40DF3BA7-52EF-4120-826C-C1D3223D81EB}"/>
    <cellStyle name="Comma 11 7 2 2 3" xfId="1675" xr:uid="{7F164E4E-34A4-4F79-B56F-B99E5439E3DD}"/>
    <cellStyle name="Comma 11 7 2 2 3 2" xfId="5392" xr:uid="{42994B23-485E-4EA5-9322-BE6181B007AB}"/>
    <cellStyle name="Comma 11 7 2 2 4" xfId="3926" xr:uid="{E16CCB45-C534-4F3B-8276-3EA236006174}"/>
    <cellStyle name="Comma 11 7 2 3" xfId="1676" xr:uid="{2329C81F-9B7A-41F8-81B8-070CDB056AEA}"/>
    <cellStyle name="Comma 11 7 2 3 2" xfId="1677" xr:uid="{333F1342-1EDD-4627-BFF7-91E0497677BB}"/>
    <cellStyle name="Comma 11 7 2 3 2 2" xfId="5393" xr:uid="{EC9CFB70-3DD7-4F4B-8FA5-F882EC17B67C}"/>
    <cellStyle name="Comma 11 7 2 3 3" xfId="5394" xr:uid="{C2932C72-CED5-4E1E-B060-FB88D516E3D3}"/>
    <cellStyle name="Comma 11 7 2 4" xfId="1678" xr:uid="{5CA74E4E-3D7B-4932-8451-5858690B1FB5}"/>
    <cellStyle name="Comma 11 7 2 4 2" xfId="5395" xr:uid="{66BE4033-0B19-4C5D-956E-A386E23214A5}"/>
    <cellStyle name="Comma 11 7 2 5" xfId="3927" xr:uid="{6BBFF9CE-0CCF-47D9-AB68-E2E1799744EC}"/>
    <cellStyle name="Comma 11 7 3" xfId="527" xr:uid="{25511FB0-7C1B-4164-9C94-8ED0C85C0F93}"/>
    <cellStyle name="Comma 11 7 3 2" xfId="1679" xr:uid="{A803F6D9-453D-4FBA-B375-D1CBDBFDD060}"/>
    <cellStyle name="Comma 11 7 3 2 2" xfId="1680" xr:uid="{14BC80AB-85E0-42BC-B61F-FA90734B2275}"/>
    <cellStyle name="Comma 11 7 3 2 2 2" xfId="5396" xr:uid="{5EF0541A-AC2E-4CA4-9DDC-0DC73125D743}"/>
    <cellStyle name="Comma 11 7 3 2 3" xfId="5397" xr:uid="{5093D046-48C3-4C6E-86B5-A15446752749}"/>
    <cellStyle name="Comma 11 7 3 3" xfId="1681" xr:uid="{521EA461-4B61-4738-9F66-61B8E11AD029}"/>
    <cellStyle name="Comma 11 7 3 3 2" xfId="5398" xr:uid="{342477B2-E146-4CA0-AF9F-43C8E4482F18}"/>
    <cellStyle name="Comma 11 7 3 4" xfId="3928" xr:uid="{EC901FA0-3E29-484C-A7CF-DC75263B8BDA}"/>
    <cellStyle name="Comma 11 7 4" xfId="1682" xr:uid="{262F845C-9CA2-452E-94A7-56C7CE473F82}"/>
    <cellStyle name="Comma 11 7 4 2" xfId="1683" xr:uid="{1A58C86F-B8A8-47AE-80EF-9608166E1543}"/>
    <cellStyle name="Comma 11 7 4 2 2" xfId="5399" xr:uid="{730C74EF-4A5C-4F2C-86A0-64F15482098E}"/>
    <cellStyle name="Comma 11 7 4 3" xfId="5400" xr:uid="{36B9DBB5-D92B-455A-ACA3-BC82359E7233}"/>
    <cellStyle name="Comma 11 7 5" xfId="1684" xr:uid="{EE302041-BD79-402C-880B-ED99B8235C87}"/>
    <cellStyle name="Comma 11 7 5 2" xfId="5401" xr:uid="{603DA32E-4841-4667-AB34-82C1DA90FE9A}"/>
    <cellStyle name="Comma 11 7 6" xfId="3929" xr:uid="{7F45F90C-9EAC-4845-A785-8584FDD1B251}"/>
    <cellStyle name="Comma 11 7 7" xfId="7987" xr:uid="{501C36EF-C2F2-4CD8-A5CD-89A610DCA412}"/>
    <cellStyle name="Comma 11 8" xfId="162" xr:uid="{CDB6D7D8-F253-40A7-96B5-C289773AC3B3}"/>
    <cellStyle name="Comma 11 8 2" xfId="529" xr:uid="{2EB80A07-8256-4876-A224-7603FFA7BA4E}"/>
    <cellStyle name="Comma 11 8 2 2" xfId="1685" xr:uid="{1D54EE39-59AF-477D-8332-9FCA541CFA1A}"/>
    <cellStyle name="Comma 11 8 2 2 2" xfId="1686" xr:uid="{59B9CF00-BBDA-44CD-B178-FD7CA2812700}"/>
    <cellStyle name="Comma 11 8 2 2 2 2" xfId="5402" xr:uid="{AD6B319D-5717-4A9F-8D62-A8A24ACD7940}"/>
    <cellStyle name="Comma 11 8 2 2 3" xfId="5403" xr:uid="{25D89145-B4BA-4F63-888F-D372682BFE8A}"/>
    <cellStyle name="Comma 11 8 2 3" xfId="1687" xr:uid="{FCEF0803-FFF7-4457-8566-9DA6985F978D}"/>
    <cellStyle name="Comma 11 8 2 3 2" xfId="5404" xr:uid="{1922E5CA-DDCE-4B53-85C6-47BBFE31E1A5}"/>
    <cellStyle name="Comma 11 8 2 4" xfId="3930" xr:uid="{582D6BB6-D331-4D3E-974C-6B4C1DAC8071}"/>
    <cellStyle name="Comma 11 8 3" xfId="1688" xr:uid="{FCA2C2D6-A0FC-4961-9900-7909F58CB5A2}"/>
    <cellStyle name="Comma 11 8 3 2" xfId="1689" xr:uid="{2B336FA1-A346-40F2-942E-4CAAB22D2693}"/>
    <cellStyle name="Comma 11 8 3 2 2" xfId="5405" xr:uid="{F682CE1D-7157-4C15-9BFE-C47FA55C361B}"/>
    <cellStyle name="Comma 11 8 3 3" xfId="5406" xr:uid="{DB1EF72B-E276-48E1-9E51-427546172C15}"/>
    <cellStyle name="Comma 11 8 4" xfId="1690" xr:uid="{055D2604-3807-4845-A28B-536B9854F018}"/>
    <cellStyle name="Comma 11 8 4 2" xfId="5407" xr:uid="{9DF5833B-5679-4A5D-8ABA-A24572562B20}"/>
    <cellStyle name="Comma 11 8 5" xfId="3931" xr:uid="{3FA969CA-04C3-4ED1-88FC-5B5D6890B100}"/>
    <cellStyle name="Comma 11 8 6" xfId="7988" xr:uid="{ECB1A27C-0365-498F-A213-2715CBC057AB}"/>
    <cellStyle name="Comma 11 9" xfId="163" xr:uid="{2DD1783B-51A1-4945-A3FB-8D0713127A83}"/>
    <cellStyle name="Comma 11 9 2" xfId="530" xr:uid="{A0C056E4-C2D9-40C2-8E79-D64E07EACB75}"/>
    <cellStyle name="Comma 11 9 2 2" xfId="1691" xr:uid="{5AC03CAE-B3EB-40D5-A606-53C425A3FCFD}"/>
    <cellStyle name="Comma 11 9 2 2 2" xfId="1692" xr:uid="{9C8FD0AB-249D-4FC0-AC9C-1BF8935DDA6D}"/>
    <cellStyle name="Comma 11 9 2 2 2 2" xfId="5408" xr:uid="{7F483389-A8A3-4426-820C-48651C90DAFA}"/>
    <cellStyle name="Comma 11 9 2 2 3" xfId="5409" xr:uid="{E58A06F8-363E-49B9-A557-7B55638DD216}"/>
    <cellStyle name="Comma 11 9 2 3" xfId="1693" xr:uid="{9B528792-5C55-44BC-BB72-AB1BEEB8426E}"/>
    <cellStyle name="Comma 11 9 2 3 2" xfId="5410" xr:uid="{37148D27-4994-4E17-92FF-760BCF97398E}"/>
    <cellStyle name="Comma 11 9 2 4" xfId="3932" xr:uid="{606F36FF-FDFB-464A-8D27-67BA776E8002}"/>
    <cellStyle name="Comma 11 9 3" xfId="1694" xr:uid="{189610F2-12C4-4944-BD22-E07EF7DF672B}"/>
    <cellStyle name="Comma 11 9 3 2" xfId="1695" xr:uid="{AF8C987E-9E11-4B5C-A1BE-C19BD7832A5F}"/>
    <cellStyle name="Comma 11 9 3 2 2" xfId="5411" xr:uid="{E7A8A56C-0526-4406-AFAD-0FBFA29B8430}"/>
    <cellStyle name="Comma 11 9 3 3" xfId="5412" xr:uid="{C74A207A-AB0E-4538-A9F7-E977FECD38C6}"/>
    <cellStyle name="Comma 11 9 4" xfId="1696" xr:uid="{29BFA826-1847-45A1-83DF-BD4CE2AB138A}"/>
    <cellStyle name="Comma 11 9 4 2" xfId="5413" xr:uid="{74241D86-2E22-4300-88EF-C0C1F04F0CFE}"/>
    <cellStyle name="Comma 11 9 5" xfId="3933" xr:uid="{E1275A11-A7AB-4D00-A29B-8411A37A540B}"/>
    <cellStyle name="Comma 12" xfId="408" xr:uid="{FEB9F567-855F-4734-A13C-EE68EAF8822B}"/>
    <cellStyle name="Comma 12 2" xfId="755" xr:uid="{EF99F38E-4876-4C43-8BAB-1F0790DDE539}"/>
    <cellStyle name="Comma 12 2 2" xfId="4486" xr:uid="{FDD0A7F7-B2ED-4B14-9E3C-3F306C2B8E72}"/>
    <cellStyle name="Comma 12 2 3" xfId="7990" xr:uid="{C8BCFE75-D7AE-4FF9-9BE0-4C879B5E18CF}"/>
    <cellStyle name="Comma 12 3" xfId="5414" xr:uid="{6C99B481-A7BC-4D25-B9C6-1359BC29A105}"/>
    <cellStyle name="Comma 12 3 2" xfId="7991" xr:uid="{D0AE70DF-CD97-4ABB-92EB-EFEB9317D00E}"/>
    <cellStyle name="Comma 12 4" xfId="7992" xr:uid="{FBDAEFA8-1215-4BCA-9135-53FC078588C6}"/>
    <cellStyle name="Comma 12 5" xfId="7989" xr:uid="{9F068CB9-CF28-4118-ABCD-C00B26FF28E7}"/>
    <cellStyle name="Comma 13" xfId="164" xr:uid="{829EF5D1-E07B-407C-8077-48974918E7FB}"/>
    <cellStyle name="Comma 13 2" xfId="531" xr:uid="{410CB89A-2589-42BE-8618-88B9BEF8F22C}"/>
    <cellStyle name="Comma 13 2 2" xfId="5415" xr:uid="{0CE82656-F6CE-4EDD-B488-D9F5821A5231}"/>
    <cellStyle name="Comma 13 2 2 2" xfId="7995" xr:uid="{AD28ECB4-4FC0-40D3-950F-12725B6FD0C3}"/>
    <cellStyle name="Comma 13 2 3" xfId="7429" xr:uid="{96FC47D5-2578-43E7-9131-F4A1B09827CE}"/>
    <cellStyle name="Comma 13 2 3 2" xfId="7996" xr:uid="{F9439248-641D-42AA-8E55-CD1AC0F00E60}"/>
    <cellStyle name="Comma 13 2 4" xfId="7997" xr:uid="{5F6B3104-EFD4-437B-BDE8-531855B0B16B}"/>
    <cellStyle name="Comma 13 2 5" xfId="7998" xr:uid="{B8E0D109-F1F5-4AB3-93CF-A277170F36F5}"/>
    <cellStyle name="Comma 13 2 6" xfId="7999" xr:uid="{E160CAB4-A6B8-4E42-85EB-12D3A67A22F7}"/>
    <cellStyle name="Comma 13 2 7" xfId="8000" xr:uid="{12BC7DD4-8240-4190-8B3D-C4D023867CED}"/>
    <cellStyle name="Comma 13 2 8" xfId="7994" xr:uid="{990B801A-1E92-4EE0-8090-5D61308708A1}"/>
    <cellStyle name="Comma 13 3" xfId="1697" xr:uid="{81392ADC-6AE0-4DEB-B026-2898C826D818}"/>
    <cellStyle name="Comma 13 3 2" xfId="1698" xr:uid="{C7309867-0541-40B5-8C49-70C0192CACEF}"/>
    <cellStyle name="Comma 13 3 2 2" xfId="5416" xr:uid="{BD26AC06-370B-4AB4-AA7F-E31F1E66FAB0}"/>
    <cellStyle name="Comma 13 3 3" xfId="5417" xr:uid="{495B74E4-4BD0-478B-90E2-0B04DB4FF075}"/>
    <cellStyle name="Comma 13 4" xfId="5418" xr:uid="{4ADEC429-015B-41B7-AA61-4C35E5828BC3}"/>
    <cellStyle name="Comma 13 5" xfId="7993" xr:uid="{561DC76D-1290-4DB5-97E9-5DE58F37B8DE}"/>
    <cellStyle name="Comma 14" xfId="165" xr:uid="{340B9929-C52C-4BDA-8A7A-DE5E1FB8A6E4}"/>
    <cellStyle name="Comma 14 2" xfId="532" xr:uid="{93BDE0C1-B3B5-41D4-9925-4C3C42CF911B}"/>
    <cellStyle name="Comma 14 2 2" xfId="1699" xr:uid="{AEE536AB-1B1C-4A17-AB41-D2E8EB3FE06D}"/>
    <cellStyle name="Comma 14 2 2 2" xfId="5419" xr:uid="{22D7454B-5396-45B6-BA06-590658E9AC8E}"/>
    <cellStyle name="Comma 14 2 3" xfId="5420" xr:uid="{FE431095-81A3-4863-9746-1BD16F8958B2}"/>
    <cellStyle name="Comma 14 3" xfId="5421" xr:uid="{7CEEF77C-7DFF-4B9E-A9E6-EF087C78F9B4}"/>
    <cellStyle name="Comma 14 4" xfId="8001" xr:uid="{0BCA87B1-324A-4266-BD35-CB549EEB1109}"/>
    <cellStyle name="Comma 15" xfId="406" xr:uid="{01E2C378-AF5C-4E16-A706-2DC7482415C6}"/>
    <cellStyle name="Comma 15 2" xfId="1700" xr:uid="{41000C9D-9BDC-4903-91E9-C6A91B1D2B8E}"/>
    <cellStyle name="Comma 15 2 2" xfId="1701" xr:uid="{75792B8A-7175-4799-9B86-D77B38932F1C}"/>
    <cellStyle name="Comma 15 2 2 2" xfId="5422" xr:uid="{1A59EE3F-FC68-4290-B3A6-2539F0298BC6}"/>
    <cellStyle name="Comma 15 2 3" xfId="5423" xr:uid="{A571BC2C-7DBF-4CA2-B0A3-C4587D2DA402}"/>
    <cellStyle name="Comma 15 3" xfId="5424" xr:uid="{1C7F7D64-123C-4647-9424-3DBF5B9FEC44}"/>
    <cellStyle name="Comma 15 4" xfId="8002" xr:uid="{940A2F29-54AA-4ED9-8BF3-8D3276473F3A}"/>
    <cellStyle name="Comma 16" xfId="1702" xr:uid="{067AE78E-5E55-48D2-A9C0-E903F58C5A61}"/>
    <cellStyle name="Comma 16 2" xfId="1703" xr:uid="{058FAD31-B12C-4AD7-8C01-B6118D88BFEA}"/>
    <cellStyle name="Comma 16 2 2" xfId="5425" xr:uid="{80F21677-0DE1-4219-A231-4B57DA991679}"/>
    <cellStyle name="Comma 16 3" xfId="5426" xr:uid="{AE54D679-21EE-46A0-A08E-9BEFA5B30EB4}"/>
    <cellStyle name="Comma 16 4" xfId="8003" xr:uid="{46FE92BB-9F4E-4C7D-AF75-AED26596A37F}"/>
    <cellStyle name="Comma 17" xfId="1704" xr:uid="{EA76471C-0EF7-412D-880C-07325889FB71}"/>
    <cellStyle name="Comma 17 2" xfId="1705" xr:uid="{65D6D7CA-EE38-4707-BD41-677520E8986F}"/>
    <cellStyle name="Comma 17 2 2" xfId="5427" xr:uid="{575719CA-3ED4-4452-88D5-C006FD8DABEA}"/>
    <cellStyle name="Comma 17 2 3" xfId="8005" xr:uid="{EAC5C246-CDE9-4FFB-8C84-7A03D76807CA}"/>
    <cellStyle name="Comma 17 3" xfId="5428" xr:uid="{CDC78353-42C1-42F9-ADDF-DE7DDF09D7A2}"/>
    <cellStyle name="Comma 17 3 2" xfId="8006" xr:uid="{A8788E88-C758-4D9A-B91B-E9B88CE077A5}"/>
    <cellStyle name="Comma 17 4" xfId="8007" xr:uid="{7D578F90-0D10-4707-B7A3-A82F8F1E8ACD}"/>
    <cellStyle name="Comma 17 5" xfId="8008" xr:uid="{D61811A0-D696-4DE5-8E5B-74F9D9F6C295}"/>
    <cellStyle name="Comma 17 6" xfId="8009" xr:uid="{B1F5E730-D372-417D-9A4E-0C17BABAEC4A}"/>
    <cellStyle name="Comma 17 7" xfId="8010" xr:uid="{8369BD18-A584-42FD-AAB4-F8DB54430684}"/>
    <cellStyle name="Comma 17 8" xfId="8004" xr:uid="{98DA45EF-4838-4B11-9F90-F4047F046D96}"/>
    <cellStyle name="Comma 18" xfId="1706" xr:uid="{D47366E1-3C27-4FEB-BB27-62C7D0B59A3B}"/>
    <cellStyle name="Comma 18 2" xfId="1707" xr:uid="{42264127-D266-44C4-BFAD-25C0C2FB47D0}"/>
    <cellStyle name="Comma 18 2 2" xfId="5429" xr:uid="{39F49DE6-24CA-4541-98B7-3001C5F4FD12}"/>
    <cellStyle name="Comma 18 3" xfId="5430" xr:uid="{0C9FB796-F653-4C6E-B8D4-B65537488D42}"/>
    <cellStyle name="Comma 18 4" xfId="8011" xr:uid="{FACE8B4D-9629-4B68-A733-326E3194AF5A}"/>
    <cellStyle name="Comma 19" xfId="1708" xr:uid="{C743ACBD-984A-4A8B-A513-2340667BC169}"/>
    <cellStyle name="Comma 19 2" xfId="1709" xr:uid="{0F362E5F-CE3D-47BD-AAA1-BD9B46CC28E6}"/>
    <cellStyle name="Comma 19 2 2" xfId="5431" xr:uid="{8A0815B9-AA4D-4C7A-9011-B7FE7EE9BD6B}"/>
    <cellStyle name="Comma 19 2 2 2" xfId="8014" xr:uid="{310C2937-8830-4838-804F-DF11181610F6}"/>
    <cellStyle name="Comma 19 2 3" xfId="8013" xr:uid="{7D7D47C3-129E-4E2D-B262-DB87493E5E3A}"/>
    <cellStyle name="Comma 19 3" xfId="5432" xr:uid="{1E5FE70C-630E-4780-946C-D56447E82F73}"/>
    <cellStyle name="Comma 19 4" xfId="8012" xr:uid="{DDB795BB-A9EE-4E58-8E7F-F0F254D23394}"/>
    <cellStyle name="Comma 2" xfId="4" xr:uid="{00000000-0005-0000-0000-000004000000}"/>
    <cellStyle name="Comma 2 10" xfId="8015" xr:uid="{CF81D1D8-3AF5-40BE-B684-756EB2649981}"/>
    <cellStyle name="Comma 2 11" xfId="8016" xr:uid="{5AAA75C9-B2FB-4A78-8AE6-69FB32FAB10C}"/>
    <cellStyle name="Comma 2 12" xfId="8017" xr:uid="{548E1F6D-BED1-4B97-A210-9011EBECD097}"/>
    <cellStyle name="Comma 2 13" xfId="8018" xr:uid="{2B213A8D-BA57-4FA7-8937-F9B8D212688B}"/>
    <cellStyle name="Comma 2 14" xfId="8019" xr:uid="{7057D3D9-1B32-44D0-A79A-47B8E65AD7EC}"/>
    <cellStyle name="Comma 2 15" xfId="8020" xr:uid="{9EB26334-1268-4A6C-887F-F2C54D818BDA}"/>
    <cellStyle name="Comma 2 16" xfId="8021" xr:uid="{6CD876B9-3B7A-45D1-8612-CB9047793390}"/>
    <cellStyle name="Comma 2 17" xfId="8022" xr:uid="{3BFDD496-49FA-43C8-A923-BAEE4460F77E}"/>
    <cellStyle name="Comma 2 18" xfId="8023" xr:uid="{B75265B7-554C-4338-9B0E-A6E60CB18069}"/>
    <cellStyle name="Comma 2 19" xfId="8024" xr:uid="{DF091EFE-3532-4523-B496-889AFB1B4151}"/>
    <cellStyle name="Comma 2 2" xfId="12" xr:uid="{00000000-0005-0000-0000-000005000000}"/>
    <cellStyle name="Comma 2 2 10" xfId="8025" xr:uid="{F16978D2-ED0C-4B79-AEA0-48E9674DEC65}"/>
    <cellStyle name="Comma 2 2 11" xfId="8026" xr:uid="{FEC373CF-E29E-4FC3-A2CC-0E41D98674ED}"/>
    <cellStyle name="Comma 2 2 12" xfId="8027" xr:uid="{1E02A609-E3BA-42DD-B52D-14DBE08A82F1}"/>
    <cellStyle name="Comma 2 2 13" xfId="8028" xr:uid="{BE926DB9-1020-41CE-AD82-F8F28292A70D}"/>
    <cellStyle name="Comma 2 2 14" xfId="8029" xr:uid="{67ABFF43-7445-473B-ABDF-29FAE2760154}"/>
    <cellStyle name="Comma 2 2 15" xfId="8030" xr:uid="{CE353A25-CB7D-4B17-8187-470DC8E67A02}"/>
    <cellStyle name="Comma 2 2 16" xfId="8031" xr:uid="{BE8D9DC6-84AF-4424-B669-1577BCA055BF}"/>
    <cellStyle name="Comma 2 2 2" xfId="24" xr:uid="{00000000-0005-0000-0000-000006000000}"/>
    <cellStyle name="Comma 2 2 2 10" xfId="8032" xr:uid="{AAA8281C-534F-440A-927C-731F68922E91}"/>
    <cellStyle name="Comma 2 2 2 2" xfId="1710" xr:uid="{6C332EAB-FE38-44D5-BD46-1D3447802843}"/>
    <cellStyle name="Comma 2 2 2 2 2" xfId="1711" xr:uid="{081885F8-F560-42DC-B16F-C00441426CB0}"/>
    <cellStyle name="Comma 2 2 2 2 2 2" xfId="1712" xr:uid="{ABC6139D-783B-4C83-B7EF-D43025355F7A}"/>
    <cellStyle name="Comma 2 2 2 2 2 2 2" xfId="5433" xr:uid="{B0E69E3D-520B-4403-A9BF-6EAEC618859C}"/>
    <cellStyle name="Comma 2 2 2 2 2 3" xfId="5434" xr:uid="{F419F665-E20C-4CDF-9E02-1DD5ABC2F9BC}"/>
    <cellStyle name="Comma 2 2 2 2 2 4" xfId="8035" xr:uid="{5241828B-A0E3-4457-9F2F-CFCAE2BA0B39}"/>
    <cellStyle name="Comma 2 2 2 2 2 5" xfId="8036" xr:uid="{4BFA4C36-E15B-4862-BDCF-1DB06E2DA0CD}"/>
    <cellStyle name="Comma 2 2 2 2 2 6" xfId="8037" xr:uid="{FA15426A-350A-44B8-8929-E12001F4C4F4}"/>
    <cellStyle name="Comma 2 2 2 2 2 7" xfId="8038" xr:uid="{F6CB7534-DFB4-4FCE-8F2D-DDBE0C2F83DD}"/>
    <cellStyle name="Comma 2 2 2 2 2 8" xfId="8034" xr:uid="{B77C23FA-CABA-4E82-BAA9-B05698F0220D}"/>
    <cellStyle name="Comma 2 2 2 2 3" xfId="5435" xr:uid="{11EB8DC6-DD70-4C50-AC45-F7CFA739E746}"/>
    <cellStyle name="Comma 2 2 2 2 3 2" xfId="8039" xr:uid="{00B522C6-ADE1-4586-8F41-F931FEEC8D91}"/>
    <cellStyle name="Comma 2 2 2 2 4" xfId="8040" xr:uid="{1DC51240-30B3-4440-BCA5-B2E3778D508D}"/>
    <cellStyle name="Comma 2 2 2 2 5" xfId="8041" xr:uid="{C3D727BF-43BD-408D-A037-32630393FD00}"/>
    <cellStyle name="Comma 2 2 2 2 6" xfId="8042" xr:uid="{0C268F67-DC34-460F-AE6C-1513DF703844}"/>
    <cellStyle name="Comma 2 2 2 2 7" xfId="8043" xr:uid="{BB0112A5-1DC6-4A49-94E7-22CBCE4D5E4C}"/>
    <cellStyle name="Comma 2 2 2 2 8" xfId="8033" xr:uid="{9C59090A-D69F-4127-9571-E46C2662504A}"/>
    <cellStyle name="Comma 2 2 2 3" xfId="3934" xr:uid="{8156B9BA-0319-4F6A-89D2-FCAC4ABB2E8C}"/>
    <cellStyle name="Comma 2 2 2 3 2" xfId="8044" xr:uid="{7F8B73C6-CDFC-4A5F-998C-D719DC2DBDFE}"/>
    <cellStyle name="Comma 2 2 2 4" xfId="8045" xr:uid="{CE64A71D-A1C1-4446-BD3B-957849F69D15}"/>
    <cellStyle name="Comma 2 2 2 5" xfId="8046" xr:uid="{B512BFB3-B7CC-4DF9-B753-B974FAB715AF}"/>
    <cellStyle name="Comma 2 2 2 6" xfId="8047" xr:uid="{9286D526-22DA-4E88-BB83-9B24CCF19E90}"/>
    <cellStyle name="Comma 2 2 2 7" xfId="8048" xr:uid="{C2881CCA-6D62-4EEF-8C65-A74A6BB85FD6}"/>
    <cellStyle name="Comma 2 2 2 8" xfId="8049" xr:uid="{5CB1622D-37A0-4074-B7F5-95FFABA5A54A}"/>
    <cellStyle name="Comma 2 2 2 9" xfId="8050" xr:uid="{B84D418A-7B55-4482-83D9-E38B2E95833A}"/>
    <cellStyle name="Comma 2 2 3" xfId="1713" xr:uid="{BAEE9AAD-B0AD-4B10-ACD0-958BDBBE6491}"/>
    <cellStyle name="Comma 2 2 3 2" xfId="1714" xr:uid="{10116CB6-BE3E-4063-90E2-75A33FF55F77}"/>
    <cellStyle name="Comma 2 2 3 2 2" xfId="1715" xr:uid="{0C386563-1EFA-4332-B2EF-0FBB8B44E400}"/>
    <cellStyle name="Comma 2 2 3 2 2 2" xfId="5436" xr:uid="{4280BF4C-FCB7-44CC-A908-8C71FE29E137}"/>
    <cellStyle name="Comma 2 2 3 2 3" xfId="5437" xr:uid="{70E8702B-FBFF-42F0-859A-F3263CB7A9F1}"/>
    <cellStyle name="Comma 2 2 3 3" xfId="5438" xr:uid="{B7FB30D8-EF65-4A5F-9ECC-8992D256AD49}"/>
    <cellStyle name="Comma 2 2 3 4" xfId="8051" xr:uid="{4897C843-410B-43C3-8525-12B7DA1C326B}"/>
    <cellStyle name="Comma 2 2 4" xfId="3935" xr:uid="{131848C3-283F-4D2E-9370-D9D6D04C9207}"/>
    <cellStyle name="Comma 2 2 4 2" xfId="8052" xr:uid="{4938D4F6-A2A6-4110-987B-9E33B582A5A5}"/>
    <cellStyle name="Comma 2 2 5" xfId="8053" xr:uid="{C2581B21-E855-4907-A2BA-FC7A62702CC5}"/>
    <cellStyle name="Comma 2 2 6" xfId="8054" xr:uid="{BF0D88E3-7AB9-40AC-A886-3E7FA61BA247}"/>
    <cellStyle name="Comma 2 2 7" xfId="8055" xr:uid="{7B19C097-7223-42F7-A6EB-67B66AD85342}"/>
    <cellStyle name="Comma 2 2 8" xfId="8056" xr:uid="{A2E392C6-A043-4BE2-B6F7-B21D45DD3DA3}"/>
    <cellStyle name="Comma 2 2 9" xfId="8057" xr:uid="{01067039-A0A4-4286-AFC0-963A92F0DE37}"/>
    <cellStyle name="Comma 2 20" xfId="8058" xr:uid="{30785148-FF6D-41A5-A77D-08D734AF5E03}"/>
    <cellStyle name="Comma 2 21" xfId="8059" xr:uid="{43167AA3-A6E6-4F9A-8F1C-3D812A21AC09}"/>
    <cellStyle name="Comma 2 22" xfId="8060" xr:uid="{A93409E9-3336-4026-89D3-6CC0AABCD2B0}"/>
    <cellStyle name="Comma 2 23" xfId="8061" xr:uid="{28A68E43-CBCC-47DC-B904-10361C7290CC}"/>
    <cellStyle name="Comma 2 24" xfId="8062" xr:uid="{BA8DFACB-D4B6-4FE1-AE22-7E3B3045C631}"/>
    <cellStyle name="Comma 2 25" xfId="8063" xr:uid="{100219C0-5D9E-4FBA-8420-EE1F35AE8B84}"/>
    <cellStyle name="Comma 2 26" xfId="8064" xr:uid="{45B081E9-2AEB-4E19-94E2-474090C398D1}"/>
    <cellStyle name="Comma 2 27" xfId="8065" xr:uid="{E73406E8-0394-4370-943E-ABAD1F1C2B45}"/>
    <cellStyle name="Comma 2 28" xfId="8066" xr:uid="{F745F303-795E-49E4-A301-49294EA1776B}"/>
    <cellStyle name="Comma 2 29" xfId="8067" xr:uid="{F91278F0-EC60-47C9-8E54-346A2883B61D}"/>
    <cellStyle name="Comma 2 3" xfId="533" xr:uid="{20CDE478-1280-4F49-9927-B674E2C5CD20}"/>
    <cellStyle name="Comma 2 3 10" xfId="8069" xr:uid="{2556B2D1-43D8-41D5-90D7-2B400B2730DA}"/>
    <cellStyle name="Comma 2 3 11" xfId="8070" xr:uid="{4D4CB07F-1197-4874-9034-A2A9687F9885}"/>
    <cellStyle name="Comma 2 3 12" xfId="8068" xr:uid="{65BBF21D-ED16-4A3E-94D6-8782E0662084}"/>
    <cellStyle name="Comma 2 3 2" xfId="1716" xr:uid="{BD646F41-348B-479A-917B-A6BB8BC7D98C}"/>
    <cellStyle name="Comma 2 3 2 2" xfId="1717" xr:uid="{DDB9EE56-F253-4A36-A523-3B7D5C67B668}"/>
    <cellStyle name="Comma 2 3 2 2 2" xfId="5439" xr:uid="{21E3949C-6873-458D-9939-FD7DA027D15D}"/>
    <cellStyle name="Comma 2 3 2 2 2 2" xfId="8073" xr:uid="{5F3C41A7-07BF-4EFE-A7CB-D078A758D476}"/>
    <cellStyle name="Comma 2 3 2 2 3" xfId="8074" xr:uid="{68A05B66-0A4F-4002-925D-FC33FC943907}"/>
    <cellStyle name="Comma 2 3 2 2 4" xfId="8075" xr:uid="{562AEA64-CBA7-42F8-8611-336791CC7200}"/>
    <cellStyle name="Comma 2 3 2 2 5" xfId="8076" xr:uid="{0655FBD4-EBB6-4F60-BFE8-C78A8BAD419A}"/>
    <cellStyle name="Comma 2 3 2 2 6" xfId="8077" xr:uid="{EF8DF2CE-B892-4749-B1F2-394A467640CE}"/>
    <cellStyle name="Comma 2 3 2 2 7" xfId="8078" xr:uid="{BD56E1AD-69D6-4EDB-83EB-A218D5452FE5}"/>
    <cellStyle name="Comma 2 3 2 2 8" xfId="8072" xr:uid="{0246F837-7165-4B04-B350-55133F63698B}"/>
    <cellStyle name="Comma 2 3 2 3" xfId="1718" xr:uid="{57057FD5-B1D6-4DA0-AFBF-96DB06A57C22}"/>
    <cellStyle name="Comma 2 3 2 3 2" xfId="1719" xr:uid="{173104A2-890D-4A40-B58D-CE280717BBBB}"/>
    <cellStyle name="Comma 2 3 2 3 2 2" xfId="5440" xr:uid="{1B7A95A9-396B-45DE-B10F-45FE0011495A}"/>
    <cellStyle name="Comma 2 3 2 3 3" xfId="5441" xr:uid="{8050BA2E-0E3B-49D8-8819-0C99299CF92A}"/>
    <cellStyle name="Comma 2 3 2 3 4" xfId="8079" xr:uid="{3C7E8BA2-5E4D-47C7-A7A1-095D04E2F75E}"/>
    <cellStyle name="Comma 2 3 2 4" xfId="5442" xr:uid="{076D2D21-5560-4619-BC9C-1138D642A531}"/>
    <cellStyle name="Comma 2 3 2 4 2" xfId="8080" xr:uid="{88923419-95CB-4659-BF8C-6A8B3F6FD669}"/>
    <cellStyle name="Comma 2 3 2 5" xfId="8081" xr:uid="{6EB7931C-7613-4852-82C8-797B30B4A342}"/>
    <cellStyle name="Comma 2 3 2 6" xfId="8082" xr:uid="{705682BF-E893-4791-BB60-1CCC8E5A983C}"/>
    <cellStyle name="Comma 2 3 2 7" xfId="8083" xr:uid="{6E19A6B0-605C-426B-8FB2-510D77011303}"/>
    <cellStyle name="Comma 2 3 2 8" xfId="8071" xr:uid="{F1F379AA-70A8-42CE-9B7A-612F508CA5B8}"/>
    <cellStyle name="Comma 2 3 3" xfId="1720" xr:uid="{9470B962-E197-4C02-8FB7-8876A9543C6F}"/>
    <cellStyle name="Comma 2 3 3 2" xfId="5443" xr:uid="{47E1D962-791A-484D-A9C2-FD10C6622C45}"/>
    <cellStyle name="Comma 2 3 3 3" xfId="8084" xr:uid="{B940BCB3-6C0D-4351-AB49-230FFFECC0A4}"/>
    <cellStyle name="Comma 2 3 4" xfId="3936" xr:uid="{234EEE46-6AEA-484C-91D2-30B05840A357}"/>
    <cellStyle name="Comma 2 3 4 2" xfId="8085" xr:uid="{3E64CBBF-0305-4DF0-A30D-A49D44DDEF91}"/>
    <cellStyle name="Comma 2 3 5" xfId="8086" xr:uid="{97F2572B-587D-4F3B-85DE-D2210D37A259}"/>
    <cellStyle name="Comma 2 3 6" xfId="8087" xr:uid="{CB22ED28-6F14-49BD-AD02-BFC0903FE55F}"/>
    <cellStyle name="Comma 2 3 7" xfId="8088" xr:uid="{B7B2316B-829A-4D3E-96A8-1220D08A3F23}"/>
    <cellStyle name="Comma 2 3 8" xfId="8089" xr:uid="{D691FCE9-4B0A-4660-99FA-DD89A99FF0E1}"/>
    <cellStyle name="Comma 2 3 9" xfId="8090" xr:uid="{7629BA79-F448-46C8-9E02-E1D4EFBA5044}"/>
    <cellStyle name="Comma 2 30" xfId="8091" xr:uid="{712B447E-8D38-4902-A0B4-AA17618BD119}"/>
    <cellStyle name="Comma 2 31" xfId="8092" xr:uid="{007127CD-ED88-4106-B63A-F829C9564C22}"/>
    <cellStyle name="Comma 2 32" xfId="8093" xr:uid="{E61A648E-EBF4-453B-AE43-EC765D058D33}"/>
    <cellStyle name="Comma 2 33" xfId="8094" xr:uid="{4F550B1F-F4AE-4C5A-986D-A26E3B1686BD}"/>
    <cellStyle name="Comma 2 34" xfId="8095" xr:uid="{163596A4-4C52-45B8-9053-49B39E53AFC7}"/>
    <cellStyle name="Comma 2 35" xfId="8096" xr:uid="{AF8CE6CA-B63B-43DB-8CC1-4F414F1B3102}"/>
    <cellStyle name="Comma 2 36" xfId="8097" xr:uid="{9D2622F5-E33D-47A5-97F8-6E0A3D472767}"/>
    <cellStyle name="Comma 2 37" xfId="8098" xr:uid="{A9769A21-78E3-4449-93DD-9FED5258BBCA}"/>
    <cellStyle name="Comma 2 38" xfId="8099" xr:uid="{225E8216-14CB-4AE8-9BCA-22405E8A7A29}"/>
    <cellStyle name="Comma 2 39" xfId="8100" xr:uid="{724083A1-554E-4D70-B1EF-9F7AB2EFEE2D}"/>
    <cellStyle name="Comma 2 4" xfId="1721" xr:uid="{C2E5C53B-A8F3-4F0F-BC4B-B0664E3A4D3D}"/>
    <cellStyle name="Comma 2 4 2" xfId="1722" xr:uid="{4FCAE17C-0A2B-4E9A-9F6E-AD402BDF4C13}"/>
    <cellStyle name="Comma 2 4 2 2" xfId="1723" xr:uid="{F09AF18C-9A96-46AA-849A-FE552E49507B}"/>
    <cellStyle name="Comma 2 4 2 2 2" xfId="5444" xr:uid="{C48B6FF0-F940-4814-979F-ABACD4746BFE}"/>
    <cellStyle name="Comma 2 4 2 3" xfId="5445" xr:uid="{45932CEE-7ACC-4482-A7C2-7CAC2BF7C845}"/>
    <cellStyle name="Comma 2 4 2 4" xfId="8102" xr:uid="{BA7BAEBA-C297-424D-BA94-EB1B531A6821}"/>
    <cellStyle name="Comma 2 4 3" xfId="1724" xr:uid="{9B046728-3687-4B34-B341-8FF92545F87E}"/>
    <cellStyle name="Comma 2 4 3 2" xfId="4488" xr:uid="{73D0D5BD-4F9E-4E91-818B-2C31B4C4FC79}"/>
    <cellStyle name="Comma 2 4 3 3" xfId="8103" xr:uid="{F3C1CFC4-7383-4FF7-A19D-3FFBEB63B9F5}"/>
    <cellStyle name="Comma 2 4 4" xfId="1725" xr:uid="{541E0227-5B8B-4FDA-BA02-A396E458CB54}"/>
    <cellStyle name="Comma 2 4 4 2" xfId="1726" xr:uid="{1D43EA5C-AD7B-4BC3-9D65-5A09D7D55283}"/>
    <cellStyle name="Comma 2 4 4 2 2" xfId="5446" xr:uid="{61C9ADA5-C9EB-43AB-A863-C4605BB6465E}"/>
    <cellStyle name="Comma 2 4 4 3" xfId="1727" xr:uid="{8BE03DBE-AB24-4328-9BE5-1C616166A778}"/>
    <cellStyle name="Comma 2 4 4 3 2" xfId="1728" xr:uid="{11027AFD-4B85-42DE-99AA-A935AF71BE0C}"/>
    <cellStyle name="Comma 2 4 4 3 2 2" xfId="5447" xr:uid="{6D1F3ADA-C01E-4FD5-A8E7-8A62D40F7789}"/>
    <cellStyle name="Comma 2 4 4 3 3" xfId="5448" xr:uid="{D2E621F2-DD8A-4192-923F-4D1E50045AD8}"/>
    <cellStyle name="Comma 2 4 4 4" xfId="8104" xr:uid="{3FC951CB-51A7-4BAE-AEFB-6082CF67D49B}"/>
    <cellStyle name="Comma 2 4 5" xfId="3937" xr:uid="{DD7A2811-5F8C-4FFC-9367-31B7D86EF612}"/>
    <cellStyle name="Comma 2 4 5 2" xfId="8105" xr:uid="{CB377C6C-812A-4D30-87A9-025DFB04BEF8}"/>
    <cellStyle name="Comma 2 4 6" xfId="8106" xr:uid="{73E70935-78F5-48EB-91DE-D0C819963577}"/>
    <cellStyle name="Comma 2 4 7" xfId="8107" xr:uid="{866DCD8B-ECFA-458D-A3CE-C912039ED2EF}"/>
    <cellStyle name="Comma 2 4 8" xfId="8101" xr:uid="{D88DDE54-F79F-4A73-BE14-A663A337A0EE}"/>
    <cellStyle name="Comma 2 40" xfId="8108" xr:uid="{8B65CE47-B9C1-4410-B289-96C9B51B9FD2}"/>
    <cellStyle name="Comma 2 41" xfId="8109" xr:uid="{D2B78A41-2B85-44D9-A5C7-04967CA6CF4C}"/>
    <cellStyle name="Comma 2 42" xfId="8110" xr:uid="{45FDEEC0-5B5F-4619-8894-4CC9CA816310}"/>
    <cellStyle name="Comma 2 43" xfId="8111" xr:uid="{C7D61BD8-0C77-4383-A815-38D326FD020D}"/>
    <cellStyle name="Comma 2 44" xfId="8112" xr:uid="{2563FBF3-B27C-4E44-87B4-DEE94C42C588}"/>
    <cellStyle name="Comma 2 45" xfId="8113" xr:uid="{A5D0B3CA-83E8-43EE-B16B-EFE3E76F4F15}"/>
    <cellStyle name="Comma 2 45 2" xfId="8114" xr:uid="{06AFEB1C-4BCC-4F94-A6F7-81D0E91058CB}"/>
    <cellStyle name="Comma 2 46" xfId="8115" xr:uid="{DC4976D9-20B2-45C4-95D7-B3C9D7584FC3}"/>
    <cellStyle name="Comma 2 46 2" xfId="8116" xr:uid="{06A3895E-8BD3-4A33-92CA-486BC8C32902}"/>
    <cellStyle name="Comma 2 47" xfId="8117" xr:uid="{D7C3CDAA-95F5-43F0-9ED3-0BD44F35741D}"/>
    <cellStyle name="Comma 2 48" xfId="8118" xr:uid="{4347CA86-488A-40D9-9754-129B8E9CB990}"/>
    <cellStyle name="Comma 2 49" xfId="8119" xr:uid="{A6984267-0647-4AB7-9E39-FA488B03CEB0}"/>
    <cellStyle name="Comma 2 5" xfId="1729" xr:uid="{5D9CD9F4-D020-49BC-82B8-3D5695DAF1E5}"/>
    <cellStyle name="Comma 2 5 2" xfId="1730" xr:uid="{21D3080D-E553-4784-A569-9E9A73A23FFA}"/>
    <cellStyle name="Comma 2 5 2 2" xfId="1731" xr:uid="{61083975-335B-4C4B-A2FB-FAF912A8CEC8}"/>
    <cellStyle name="Comma 2 5 2 2 2" xfId="5449" xr:uid="{909C5CFB-886B-4815-853E-615C5F7B3FAE}"/>
    <cellStyle name="Comma 2 5 2 3" xfId="5450" xr:uid="{825932FC-079D-454A-B398-9D2EFFC46D05}"/>
    <cellStyle name="Comma 2 5 2 4" xfId="8121" xr:uid="{5D5DD94A-D32B-4559-A95E-7014A98051B2}"/>
    <cellStyle name="Comma 2 5 3" xfId="1732" xr:uid="{778F6BCD-3E71-48F1-B125-6D20F4E6270A}"/>
    <cellStyle name="Comma 2 5 3 2" xfId="1733" xr:uid="{FF8A2839-6B6A-4757-897F-E0647FEF4E6C}"/>
    <cellStyle name="Comma 2 5 3 2 2" xfId="1734" xr:uid="{09B99138-A4CA-4354-9E7A-5C71ACF9A8B7}"/>
    <cellStyle name="Comma 2 5 3 2 2 2" xfId="5451" xr:uid="{7ECCD44C-C2CB-4CC8-93A5-8DC903761363}"/>
    <cellStyle name="Comma 2 5 3 2 3" xfId="5452" xr:uid="{7A56AAFA-56E8-4C25-8A70-F033544A7EB0}"/>
    <cellStyle name="Comma 2 5 3 3" xfId="5453" xr:uid="{33847CE6-4F52-4CA5-9853-D14AC01ECBEF}"/>
    <cellStyle name="Comma 2 5 3 4" xfId="8122" xr:uid="{2AE772FD-3EC7-4CF0-B3B0-40182C2A37E5}"/>
    <cellStyle name="Comma 2 5 4" xfId="3938" xr:uid="{85FB0378-9779-4AFB-9147-8E2956A9867B}"/>
    <cellStyle name="Comma 2 5 4 2" xfId="8123" xr:uid="{16AAB990-5A68-4C22-B6C2-4CDC069AD86B}"/>
    <cellStyle name="Comma 2 5 5" xfId="8124" xr:uid="{BAD49710-B767-4504-A56A-460200F10187}"/>
    <cellStyle name="Comma 2 5 6" xfId="8125" xr:uid="{082B9F3B-0E96-45CD-99D2-9EE8C6F8FC21}"/>
    <cellStyle name="Comma 2 5 7" xfId="8126" xr:uid="{032DDA62-4523-4D84-B599-5EAFDB29BCFC}"/>
    <cellStyle name="Comma 2 5 8" xfId="8120" xr:uid="{18C29DA9-1D2D-410D-B2CE-3AABD62C5961}"/>
    <cellStyle name="Comma 2 50" xfId="8127" xr:uid="{2B4BAB3B-E067-4F6A-BA81-2A4E2F5B2DBF}"/>
    <cellStyle name="Comma 2 51" xfId="8128" xr:uid="{34399C0F-809C-4961-BC44-CD2A979D6F0C}"/>
    <cellStyle name="Comma 2 52" xfId="8129" xr:uid="{E0A30CF3-D41D-4AD1-93ED-59BA91785AB2}"/>
    <cellStyle name="Comma 2 53" xfId="8130" xr:uid="{F38E2C11-4387-4D71-983A-09E90BD7EF57}"/>
    <cellStyle name="Comma 2 54" xfId="8131" xr:uid="{BCB6F801-D881-45B5-BDC2-6D76AA02ED3A}"/>
    <cellStyle name="Comma 2 6" xfId="1735" xr:uid="{AF975698-F4B1-410D-B52B-671E8E36F28D}"/>
    <cellStyle name="Comma 2 6 2" xfId="1736" xr:uid="{660E967D-5FBB-4377-A5BA-E00F838AB3D4}"/>
    <cellStyle name="Comma 2 6 2 2" xfId="5454" xr:uid="{19C64A8A-5C82-4A7C-8B1C-3E738330FF38}"/>
    <cellStyle name="Comma 2 6 2 3" xfId="8133" xr:uid="{C67E8589-2DA5-49B4-AC83-AEC454AA8A05}"/>
    <cellStyle name="Comma 2 6 3" xfId="1737" xr:uid="{B7351C70-B602-49F7-8D1A-683E35560F1E}"/>
    <cellStyle name="Comma 2 6 3 2" xfId="1738" xr:uid="{2B835DB7-5B17-49DB-92E4-2D1794F8AD05}"/>
    <cellStyle name="Comma 2 6 3 2 2" xfId="5455" xr:uid="{6F742CF7-89B0-4F20-B28F-3A16402BF48D}"/>
    <cellStyle name="Comma 2 6 3 3" xfId="5456" xr:uid="{5A87A11D-CA45-40A2-864C-77F8E380C795}"/>
    <cellStyle name="Comma 2 6 3 4" xfId="8134" xr:uid="{EB404EFE-5B56-4870-89AB-B112DDEAF9D8}"/>
    <cellStyle name="Comma 2 6 4" xfId="8135" xr:uid="{7F044AAA-78D4-4851-98D3-2BCC9B22BF39}"/>
    <cellStyle name="Comma 2 6 5" xfId="8136" xr:uid="{D1C94F0C-FBD2-422F-9BC7-DC118C22018C}"/>
    <cellStyle name="Comma 2 6 6" xfId="8137" xr:uid="{DB679A04-CE68-4535-AEA1-5D6EE426667D}"/>
    <cellStyle name="Comma 2 6 7" xfId="8138" xr:uid="{36DC22F9-2665-4A83-A676-CA4852C7EAF9}"/>
    <cellStyle name="Comma 2 6 8" xfId="8132" xr:uid="{E7362716-2457-48AF-928B-BF28476E4F56}"/>
    <cellStyle name="Comma 2 7" xfId="3939" xr:uid="{820DEAA0-EF50-4400-8820-89113E295005}"/>
    <cellStyle name="Comma 2 7 2" xfId="8140" xr:uid="{FFF88998-69F3-4A23-8DB2-27CA218CE4AE}"/>
    <cellStyle name="Comma 2 7 3" xfId="8141" xr:uid="{53672AB7-1F43-4E86-B5B4-FFC1F431B048}"/>
    <cellStyle name="Comma 2 7 4" xfId="8142" xr:uid="{72AB702D-383A-445B-8E88-AA75B5E55900}"/>
    <cellStyle name="Comma 2 7 5" xfId="8143" xr:uid="{B252BB5B-9F84-4E3A-8915-94FE249D4BF2}"/>
    <cellStyle name="Comma 2 7 6" xfId="8144" xr:uid="{261BEBD0-A592-4577-A1F3-3268C70D543C}"/>
    <cellStyle name="Comma 2 7 7" xfId="8145" xr:uid="{07E30B23-5C84-4C5B-977E-D0ED8048DEF6}"/>
    <cellStyle name="Comma 2 7 8" xfId="8139" xr:uid="{857F1B5D-FBB1-4EEF-9A2B-AEA10037E989}"/>
    <cellStyle name="Comma 2 8" xfId="8146" xr:uid="{F3EF9738-C213-4E8C-8189-AD38676A36ED}"/>
    <cellStyle name="Comma 2 8 2" xfId="8147" xr:uid="{CD9C64BA-97BA-4100-BC92-370A751B3C4E}"/>
    <cellStyle name="Comma 2 9" xfId="8148" xr:uid="{4575D0D0-9A27-4B1F-943A-B8ECCB4887C6}"/>
    <cellStyle name="Comma 2_Payment per Block" xfId="8149" xr:uid="{61986925-DE46-43EA-AD10-12DEF1E1DA77}"/>
    <cellStyle name="Comma 20" xfId="1739" xr:uid="{5A4EB391-682B-485C-86A3-5088BBC2E7BA}"/>
    <cellStyle name="Comma 20 2" xfId="1740" xr:uid="{7CCEA818-9DEB-4C42-993C-C03F098CABF1}"/>
    <cellStyle name="Comma 20 2 2" xfId="5457" xr:uid="{5F2A88FC-9628-492E-86FC-1E39A9444390}"/>
    <cellStyle name="Comma 20 3" xfId="5458" xr:uid="{CC87DE6D-9AF9-44F6-9490-CCFB9A390799}"/>
    <cellStyle name="Comma 20 4" xfId="8150" xr:uid="{E7D753EC-F738-4AE3-8D36-C72BBC55994E}"/>
    <cellStyle name="Comma 21" xfId="1741" xr:uid="{BDE6BF7C-DDEF-452B-B5AD-0CF8E0942D22}"/>
    <cellStyle name="Comma 21 2" xfId="1742" xr:uid="{8D6BCFBA-853E-4151-8CBE-0EB13B775DCD}"/>
    <cellStyle name="Comma 21 2 2" xfId="5459" xr:uid="{1C192AC4-1DA4-41F5-BE36-3251CEC95643}"/>
    <cellStyle name="Comma 21 2 3" xfId="8152" xr:uid="{6958E364-7FF2-4C67-83C0-4221C84382F1}"/>
    <cellStyle name="Comma 21 3" xfId="5460" xr:uid="{050C008D-11CB-4B86-A76D-E1D1290FD62B}"/>
    <cellStyle name="Comma 21 4" xfId="8151" xr:uid="{1A3237F2-0C0C-49BB-B753-CAD5AD9980D1}"/>
    <cellStyle name="Comma 22" xfId="1743" xr:uid="{80857CD4-57F9-4A4B-9D53-ABAE6B1D609B}"/>
    <cellStyle name="Comma 22 2" xfId="1744" xr:uid="{464CA17E-558D-40CD-BAE4-8EEADE2CBF93}"/>
    <cellStyle name="Comma 22 2 2" xfId="5461" xr:uid="{E2E2694F-4EEF-4FDB-A264-26A4A0DB51B1}"/>
    <cellStyle name="Comma 22 3" xfId="5462" xr:uid="{FA4F19E8-C29F-425C-966E-7522DB10F5BC}"/>
    <cellStyle name="Comma 22 4" xfId="8153" xr:uid="{C0A4DAC7-B122-433A-813A-8A400BE5B908}"/>
    <cellStyle name="Comma 23" xfId="1745" xr:uid="{6CA9357D-A21F-49B8-AF07-AD6E61AE4857}"/>
    <cellStyle name="Comma 23 2" xfId="1746" xr:uid="{18FAE730-6BA3-4E73-BB36-EA9A69B73B37}"/>
    <cellStyle name="Comma 23 2 2" xfId="5463" xr:uid="{A4B3D01D-51E0-46BA-9EE5-ABDEE2820C37}"/>
    <cellStyle name="Comma 23 2 3" xfId="8155" xr:uid="{1C0E47BF-26CE-481E-BE66-0FA25E7C660E}"/>
    <cellStyle name="Comma 23 3" xfId="5464" xr:uid="{74447769-5FB8-48AD-B74A-B5FF142E27AF}"/>
    <cellStyle name="Comma 23 4" xfId="8154" xr:uid="{62E97015-2591-4A50-9303-7DEFDD8E1F5A}"/>
    <cellStyle name="Comma 24" xfId="1747" xr:uid="{D9149C21-892D-45A6-80EE-C36C35C1DAC2}"/>
    <cellStyle name="Comma 24 2" xfId="1748" xr:uid="{F6C0C4B5-B016-4A8C-8ACD-1D9B4C283DA6}"/>
    <cellStyle name="Comma 24 2 2" xfId="5465" xr:uid="{742DC5BE-28D1-4916-B218-C05686D0F863}"/>
    <cellStyle name="Comma 24 2 3" xfId="8157" xr:uid="{8A9222CA-8778-4897-B6B2-0E1CDC9E94EE}"/>
    <cellStyle name="Comma 24 3" xfId="5466" xr:uid="{B8C57C66-4937-4DB7-8E8C-AD365B805B00}"/>
    <cellStyle name="Comma 24 4" xfId="8156" xr:uid="{7F1AF691-9737-481A-8ABC-0E380E16FE7E}"/>
    <cellStyle name="Comma 25" xfId="1749" xr:uid="{B16FFE19-6681-4117-956B-37BE2D1B00ED}"/>
    <cellStyle name="Comma 25 2" xfId="1750" xr:uid="{A47A61C2-1808-46D7-89CC-4B1F16DA0812}"/>
    <cellStyle name="Comma 25 2 2" xfId="5467" xr:uid="{A45CC817-BCEB-4010-ADDF-A6BE6C6687F3}"/>
    <cellStyle name="Comma 25 2 3" xfId="8159" xr:uid="{EA6C4F40-D397-4BDD-BA37-3B977DEE7911}"/>
    <cellStyle name="Comma 25 3" xfId="5468" xr:uid="{EE27F0AF-6C05-48E6-AB05-446A0760BB3A}"/>
    <cellStyle name="Comma 25 4" xfId="8158" xr:uid="{65AC30A1-C707-4068-9472-6969D7756BF1}"/>
    <cellStyle name="Comma 26" xfId="1751" xr:uid="{F90B0D15-7FF5-4020-93F7-36323037F6AC}"/>
    <cellStyle name="Comma 26 2" xfId="1752" xr:uid="{2BA0CCC7-FCDF-464D-8363-26E40417DC0A}"/>
    <cellStyle name="Comma 26 2 2" xfId="5469" xr:uid="{E3FB6B6C-E930-4E92-A421-6F83126F67AA}"/>
    <cellStyle name="Comma 26 3" xfId="5470" xr:uid="{0C7F18AF-6E2C-4EED-BB0C-8A4436BA6DAB}"/>
    <cellStyle name="Comma 26 4" xfId="8160" xr:uid="{5C15FCE3-C698-4ACA-93FA-75912B51D4DF}"/>
    <cellStyle name="Comma 27" xfId="1753" xr:uid="{B062381E-E19A-406A-ACD3-EDCE8ECC55F1}"/>
    <cellStyle name="Comma 27 2" xfId="1754" xr:uid="{32D882AD-AFAD-41AB-8FE8-DCCC9026C349}"/>
    <cellStyle name="Comma 27 2 2" xfId="5471" xr:uid="{8C5A7D69-5BC6-49DF-AE1E-19FD89E678CE}"/>
    <cellStyle name="Comma 27 3" xfId="5472" xr:uid="{4EB4E78E-A1D7-4C7B-978B-ECD589867509}"/>
    <cellStyle name="Comma 27 4" xfId="8161" xr:uid="{ED235017-F585-4436-914D-F44E0EB23299}"/>
    <cellStyle name="Comma 28" xfId="1755" xr:uid="{407816AD-B550-4252-A5B4-8DD07370D0D0}"/>
    <cellStyle name="Comma 28 2" xfId="1756" xr:uid="{A1C77C35-5C47-4A43-93B0-07F7215A168A}"/>
    <cellStyle name="Comma 28 2 2" xfId="5473" xr:uid="{1E6789F7-90AD-45F3-A2E2-15CFCFBC59BF}"/>
    <cellStyle name="Comma 28 3" xfId="5474" xr:uid="{207C1757-C9AE-4DB1-8307-6CFE31C016F9}"/>
    <cellStyle name="Comma 28 4" xfId="8162" xr:uid="{35E5E56A-0D44-442E-A09C-9CE5F4B37E4B}"/>
    <cellStyle name="Comma 29" xfId="1757" xr:uid="{8F08BB52-29D3-4BB6-8F48-9664A346265F}"/>
    <cellStyle name="Comma 29 2" xfId="1758" xr:uid="{4B3289A4-BAB4-445A-966F-B0201D2A79DD}"/>
    <cellStyle name="Comma 29 2 2" xfId="5475" xr:uid="{73A2BE60-8C49-469A-AA39-DED40516090F}"/>
    <cellStyle name="Comma 29 2 3" xfId="8164" xr:uid="{F956CC8C-79AE-4009-8C51-C84BC9D4C142}"/>
    <cellStyle name="Comma 29 3" xfId="8163" xr:uid="{72542300-FF0F-4E6A-A65B-8F78A65841E6}"/>
    <cellStyle name="Comma 3" xfId="22" xr:uid="{00000000-0005-0000-0000-000007000000}"/>
    <cellStyle name="Comma 3 10" xfId="8166" xr:uid="{004E0735-10C8-444E-9411-03758E23E1C2}"/>
    <cellStyle name="Comma 3 11" xfId="8167" xr:uid="{DEA2F2E1-59F5-4AB0-86BD-440E9B22E5F0}"/>
    <cellStyle name="Comma 3 12" xfId="8168" xr:uid="{45B5E9BE-1BEE-4668-90AC-1423F507E541}"/>
    <cellStyle name="Comma 3 13" xfId="8169" xr:uid="{5F9D1901-334E-481E-BB39-8EFF7D83EED1}"/>
    <cellStyle name="Comma 3 14" xfId="8170" xr:uid="{44B46DEB-A6A0-43C3-A277-3E1C69EDFC80}"/>
    <cellStyle name="Comma 3 15" xfId="8171" xr:uid="{DB291A8D-A10E-407A-B4A4-D3CE198B1C92}"/>
    <cellStyle name="Comma 3 16" xfId="8172" xr:uid="{1BEA6FEF-4CF4-4D4A-83D8-6BC7F7FA1206}"/>
    <cellStyle name="Comma 3 17" xfId="8165" xr:uid="{D170CD91-6415-486C-94AB-8E6D2CFCA035}"/>
    <cellStyle name="Comma 3 2" xfId="38" xr:uid="{8B907BB7-8C15-40DA-B377-77842E68524C}"/>
    <cellStyle name="Comma 3 2 2" xfId="1759" xr:uid="{CF0CF63B-ED1A-4E16-8A08-D0FC9C2949C4}"/>
    <cellStyle name="Comma 3 2 2 2" xfId="1760" xr:uid="{1548A99E-A171-4700-9D0F-09AFD97314FB}"/>
    <cellStyle name="Comma 3 2 2 2 2" xfId="8175" xr:uid="{B1BD19AB-B7F3-46C1-BA91-4AACB1877A8D}"/>
    <cellStyle name="Comma 3 2 2 3" xfId="1761" xr:uid="{199E8E52-DC37-4CD9-9DCD-81D77EC4A393}"/>
    <cellStyle name="Comma 3 2 2 3 2" xfId="1762" xr:uid="{9478E734-94E4-4C5B-AF55-443C5BAD72B8}"/>
    <cellStyle name="Comma 3 2 2 3 3" xfId="8176" xr:uid="{482587F4-8595-4821-AE4F-4D62CDD4283E}"/>
    <cellStyle name="Comma 3 2 2 4" xfId="5476" xr:uid="{9FDFFDDE-336A-405A-8534-D560813E84F1}"/>
    <cellStyle name="Comma 3 2 2 4 2" xfId="8177" xr:uid="{5FC4CF22-17CE-4272-8B35-E72B55625A90}"/>
    <cellStyle name="Comma 3 2 2 5" xfId="8178" xr:uid="{8C065237-C550-4179-93E4-D47BA3743FBB}"/>
    <cellStyle name="Comma 3 2 2 6" xfId="8179" xr:uid="{760A93FF-CE5A-45C2-8EB5-31B06DC604BA}"/>
    <cellStyle name="Comma 3 2 2 7" xfId="8180" xr:uid="{271656D7-F14C-44B2-AD29-7B813A543B14}"/>
    <cellStyle name="Comma 3 2 2 8" xfId="8181" xr:uid="{F4660BE1-6B6E-48A8-B1F4-751F8817FE20}"/>
    <cellStyle name="Comma 3 2 2 9" xfId="8174" xr:uid="{AB51BDB0-32BD-4746-8C56-13F585CB3F9F}"/>
    <cellStyle name="Comma 3 2 3" xfId="1763" xr:uid="{15486BB5-F574-4D25-8D43-559F1350BBBD}"/>
    <cellStyle name="Comma 3 2 3 2" xfId="8182" xr:uid="{D7F70D01-EAB5-4D6C-85E9-D9F7665C5BFD}"/>
    <cellStyle name="Comma 3 2 4" xfId="3940" xr:uid="{3685EE4B-EF42-47B7-97D2-3D8322EF5C6C}"/>
    <cellStyle name="Comma 3 2 4 2" xfId="5477" xr:uid="{4ADBF867-3484-4503-BEF5-F47E62995AF5}"/>
    <cellStyle name="Comma 3 2 4 3" xfId="8183" xr:uid="{94A053B2-285D-487B-BA92-A3CC456A4D6E}"/>
    <cellStyle name="Comma 3 2 5" xfId="8184" xr:uid="{283A46D6-8280-4012-929D-661E8F5DE7D4}"/>
    <cellStyle name="Comma 3 2 6" xfId="8185" xr:uid="{BD8E0315-122C-41E9-8607-683869851CA5}"/>
    <cellStyle name="Comma 3 2 7" xfId="8186" xr:uid="{E5A04E44-AA37-4EBF-8CFF-A7E3B8544A69}"/>
    <cellStyle name="Comma 3 2 8" xfId="8173" xr:uid="{6A3F913D-3EA9-40BE-B659-08AF555EB09D}"/>
    <cellStyle name="Comma 3 2 9" xfId="534" xr:uid="{E579734E-BF89-4AD5-9CA9-2411FA4451B8}"/>
    <cellStyle name="Comma 3 3" xfId="1764" xr:uid="{57181FE0-E718-4423-B379-B060356924FC}"/>
    <cellStyle name="Comma 3 3 2" xfId="3941" xr:uid="{CCC5B6CC-11E6-4463-B0E2-1289D4D865C5}"/>
    <cellStyle name="Comma 3 3 2 2" xfId="13" xr:uid="{00000000-0005-0000-0000-000008000000}"/>
    <cellStyle name="Comma 3 3 2 2 2" xfId="25" xr:uid="{00000000-0005-0000-0000-000009000000}"/>
    <cellStyle name="Comma 3 3 3" xfId="8187" xr:uid="{F8A6C912-E551-4D49-9F9A-971DC9E99EED}"/>
    <cellStyle name="Comma 3 4" xfId="1765" xr:uid="{3ED23BA7-0C15-4AF3-A8D2-953053087DCD}"/>
    <cellStyle name="Comma 3 4 2" xfId="1766" xr:uid="{F319BF12-844B-4C04-9593-D90EA81779E8}"/>
    <cellStyle name="Comma 3 4 3" xfId="1767" xr:uid="{0A2E8F5E-2954-4425-B626-B7E6375144E2}"/>
    <cellStyle name="Comma 3 4 3 2" xfId="1768" xr:uid="{C906AAFE-F6E8-42D6-B8D7-CD4D11080622}"/>
    <cellStyle name="Comma 3 4 4" xfId="5478" xr:uid="{1B3F1E1C-5C31-4B81-A2AB-A2EE6BAAC6C5}"/>
    <cellStyle name="Comma 3 4 5" xfId="8188" xr:uid="{168CA54E-FF00-42AE-A0FC-B441F54C445B}"/>
    <cellStyle name="Comma 3 5" xfId="1769" xr:uid="{1A4A5D62-09A2-4947-B202-2CD233B4F900}"/>
    <cellStyle name="Comma 3 5 2" xfId="8189" xr:uid="{F7C95681-1E0F-4B70-BB76-37DF050C3A3F}"/>
    <cellStyle name="Comma 3 6" xfId="3942" xr:uid="{351BFAE7-21A4-46A8-A83A-E571521EA6EA}"/>
    <cellStyle name="Comma 3 6 2" xfId="4487" xr:uid="{CDBC6947-17C3-4AFE-94C7-B658594B18F7}"/>
    <cellStyle name="Comma 3 6 3" xfId="8190" xr:uid="{2006E575-5FE2-4787-A203-C3C5D9720429}"/>
    <cellStyle name="Comma 3 7" xfId="8191" xr:uid="{B432526C-86E3-44AF-9497-48561C772E43}"/>
    <cellStyle name="Comma 3 8" xfId="8192" xr:uid="{310CCB24-4C97-4E76-89D2-FFDB5200C4FC}"/>
    <cellStyle name="Comma 3 9" xfId="8193" xr:uid="{8993BA53-17DE-4A99-ACD0-61F80CC2E0C0}"/>
    <cellStyle name="Comma 30" xfId="3943" xr:uid="{4A4C2E8C-6A06-43FE-ABA4-A07CC7E7ABFC}"/>
    <cellStyle name="Comma 30 2" xfId="8194" xr:uid="{1ECC6769-1405-4814-A368-F7DA79DD8759}"/>
    <cellStyle name="Comma 31" xfId="4489" xr:uid="{C3CD659F-BD9A-4BC1-9B54-7F5C584E24B6}"/>
    <cellStyle name="Comma 31 2" xfId="7517" xr:uid="{BFF8EC3B-6334-45F6-84FA-A5D998078491}"/>
    <cellStyle name="Comma 31 3" xfId="8195" xr:uid="{C27A18EC-FD36-4ED2-A053-2344FC675E84}"/>
    <cellStyle name="Comma 32" xfId="7318" xr:uid="{686502B7-9F73-49D9-A360-DC1973C331BF}"/>
    <cellStyle name="Comma 32 2" xfId="8196" xr:uid="{444EAF72-7F0F-48B2-AA0A-C84F21B15D23}"/>
    <cellStyle name="Comma 33" xfId="7505" xr:uid="{82D65C8E-2DF9-451A-A7C3-ED071B6A01BD}"/>
    <cellStyle name="Comma 33 2" xfId="8197" xr:uid="{BC7ADD8B-0159-4360-BDE0-47B7FECBC28C}"/>
    <cellStyle name="Comma 34" xfId="40" xr:uid="{355D6A18-84B5-4B1F-8285-B1915E31F185}"/>
    <cellStyle name="Comma 34 2" xfId="8198" xr:uid="{7EFEA106-4FBA-4F0D-B0C0-F474B4DA13C6}"/>
    <cellStyle name="Comma 35" xfId="8199" xr:uid="{AB88BFE1-AC79-4DCE-A0E0-3095E07D8AB7}"/>
    <cellStyle name="Comma 36" xfId="8200" xr:uid="{CE78CB85-E207-497C-AFD5-991CF86DA8A7}"/>
    <cellStyle name="Comma 36 2" xfId="8201" xr:uid="{E64FDD6F-03A4-48C0-8E00-FAB0AC8317A6}"/>
    <cellStyle name="Comma 37" xfId="8202" xr:uid="{E7FA06CC-AC2C-442C-8BBC-8A5CF9554D36}"/>
    <cellStyle name="Comma 37 2" xfId="8203" xr:uid="{5F5C0A42-D2F8-4888-98AB-643520DD59AC}"/>
    <cellStyle name="Comma 38" xfId="8204" xr:uid="{11A63686-F08B-4447-9610-A7FE56DB5252}"/>
    <cellStyle name="Comma 38 2" xfId="8205" xr:uid="{289DD8D8-496D-413D-8C87-88990AEF05A6}"/>
    <cellStyle name="Comma 39" xfId="8206" xr:uid="{87547867-DC34-47E4-B745-D120CE1B6CC1}"/>
    <cellStyle name="Comma 39 2" xfId="8207" xr:uid="{8B78A4FA-2C5D-4D40-A790-6B0BA949A195}"/>
    <cellStyle name="Comma 4" xfId="6" xr:uid="{00000000-0005-0000-0000-00000A000000}"/>
    <cellStyle name="Comma 4 10" xfId="8209" xr:uid="{E21A3EE3-A485-4F2E-8E45-3C0BEA679210}"/>
    <cellStyle name="Comma 4 11" xfId="8210" xr:uid="{E9FC70C8-5FFA-40A3-A913-374815922817}"/>
    <cellStyle name="Comma 4 12" xfId="8211" xr:uid="{D1FA1B58-56DD-49B4-A764-658287ADE9BE}"/>
    <cellStyle name="Comma 4 13" xfId="8208" xr:uid="{FDAEA922-934F-4713-A684-6A251B13B9F1}"/>
    <cellStyle name="Comma 4 2" xfId="10" xr:uid="{00000000-0005-0000-0000-00000B000000}"/>
    <cellStyle name="Comma 4 2 10" xfId="8213" xr:uid="{1261B32B-5B4C-4434-9FC6-82E375B73F69}"/>
    <cellStyle name="Comma 4 2 11" xfId="8212" xr:uid="{115A5E2E-C46E-4F78-9A46-88D20AE3BA89}"/>
    <cellStyle name="Comma 4 2 2" xfId="23" xr:uid="{00000000-0005-0000-0000-00000C000000}"/>
    <cellStyle name="Comma 4 2 2 2" xfId="1771" xr:uid="{7FC5B407-C3B5-416C-A2F4-A62C8CE129B4}"/>
    <cellStyle name="Comma 4 2 2 2 2" xfId="5479" xr:uid="{4B9727C2-92E6-4F13-A80D-E9784057C211}"/>
    <cellStyle name="Comma 4 2 2 2 2 2" xfId="8216" xr:uid="{EF7059D6-28D9-4934-861C-97E91EAF1B45}"/>
    <cellStyle name="Comma 4 2 2 2 3" xfId="8217" xr:uid="{320234F4-0828-48C8-96A5-ED67910FB53D}"/>
    <cellStyle name="Comma 4 2 2 2 4" xfId="8218" xr:uid="{DA976A83-F355-4C1A-BE39-82E409BA5204}"/>
    <cellStyle name="Comma 4 2 2 2 5" xfId="8219" xr:uid="{0C763C17-AD99-44CE-A013-6654F7A6EF2A}"/>
    <cellStyle name="Comma 4 2 2 2 6" xfId="8220" xr:uid="{C2B1EAAA-AA80-4FFA-84C2-B3793CFD3533}"/>
    <cellStyle name="Comma 4 2 2 2 7" xfId="8221" xr:uid="{AAECE094-9803-4692-B1BB-DF39F8E6C5BC}"/>
    <cellStyle name="Comma 4 2 2 2 8" xfId="8222" xr:uid="{A6306C95-B1E9-487B-A480-72BE7E7AFACF}"/>
    <cellStyle name="Comma 4 2 2 2 9" xfId="8215" xr:uid="{0D0C16E2-7634-4742-9432-D6DC88488F0D}"/>
    <cellStyle name="Comma 4 2 2 3" xfId="1772" xr:uid="{1D16E65A-D5FF-46FF-B105-2B8F96E3E998}"/>
    <cellStyle name="Comma 4 2 2 3 2" xfId="1773" xr:uid="{81893198-8CC4-4CC8-B346-234AFA1BAC93}"/>
    <cellStyle name="Comma 4 2 2 3 2 2" xfId="5480" xr:uid="{E0AFE951-0033-42E7-AABF-529C25104EC8}"/>
    <cellStyle name="Comma 4 2 2 3 2 3" xfId="8224" xr:uid="{CBEDC2DB-7453-4589-A191-94BCFCF676B1}"/>
    <cellStyle name="Comma 4 2 2 3 3" xfId="5481" xr:uid="{654645B3-C552-489B-A124-2739B19E3AFD}"/>
    <cellStyle name="Comma 4 2 2 3 4" xfId="8223" xr:uid="{BD4F8776-E1E5-41DD-BA1E-D41DA5B6C9AF}"/>
    <cellStyle name="Comma 4 2 2 4" xfId="8225" xr:uid="{B0BB6745-2F45-475D-9F8C-E896418C13A9}"/>
    <cellStyle name="Comma 4 2 2 4 2" xfId="8226" xr:uid="{F169DB8A-2C84-48E1-B5E5-79F50C8C62DD}"/>
    <cellStyle name="Comma 4 2 2 5" xfId="8227" xr:uid="{18B4E880-285A-4199-99C0-6702D17A45BB}"/>
    <cellStyle name="Comma 4 2 2 5 2" xfId="8228" xr:uid="{AAFE4BF4-A349-4D3E-B774-8AA7C42E00A4}"/>
    <cellStyle name="Comma 4 2 2 6" xfId="8229" xr:uid="{E2BE4EE6-DD8B-4BB5-BB6A-01E3B0EABF4F}"/>
    <cellStyle name="Comma 4 2 2 6 2" xfId="8230" xr:uid="{3EB75821-9F95-4EDD-92F9-13D71345B6C5}"/>
    <cellStyle name="Comma 4 2 2 7" xfId="8231" xr:uid="{637F6F73-2887-431A-B1B4-660A8D485857}"/>
    <cellStyle name="Comma 4 2 2 7 2" xfId="8232" xr:uid="{8AE0A770-E198-4679-9966-6D8B0DA5BE78}"/>
    <cellStyle name="Comma 4 2 2 8" xfId="8214" xr:uid="{8EC115FB-0824-4F79-9D73-CE418B923991}"/>
    <cellStyle name="Comma 4 2 2 9" xfId="1770" xr:uid="{2B7E2A75-A607-4C6A-B5AC-A2383ADE749F}"/>
    <cellStyle name="Comma 4 2 3" xfId="1774" xr:uid="{A37C2C2D-491F-4F2C-83D1-BBF29F3CAC0E}"/>
    <cellStyle name="Comma 4 2 3 2" xfId="5482" xr:uid="{A866E3E9-0793-4F61-B9F4-B4C4E1E66BFD}"/>
    <cellStyle name="Comma 4 2 3 2 2" xfId="8234" xr:uid="{07ABF63D-4DF6-43AD-9039-49A2B1CFD755}"/>
    <cellStyle name="Comma 4 2 3 3" xfId="8235" xr:uid="{BCBEA579-775C-463F-A352-20BECB1497A6}"/>
    <cellStyle name="Comma 4 2 3 4" xfId="8236" xr:uid="{D4997529-E03D-4880-AC12-70CA42F96B85}"/>
    <cellStyle name="Comma 4 2 3 5" xfId="8237" xr:uid="{EADC3108-180B-4F59-9728-C989B99F98CC}"/>
    <cellStyle name="Comma 4 2 3 6" xfId="8238" xr:uid="{EEB6424B-9FE3-473E-AB36-720CEECD3EA1}"/>
    <cellStyle name="Comma 4 2 3 7" xfId="8239" xr:uid="{D57E1A4F-4707-41DE-ACD4-BEECBF150A2D}"/>
    <cellStyle name="Comma 4 2 3 8" xfId="8233" xr:uid="{14AD59ED-9C2C-4825-84E7-6544EFEA9B87}"/>
    <cellStyle name="Comma 4 2 4" xfId="3944" xr:uid="{281CA9DA-25CD-4B76-B16E-63BC1174885C}"/>
    <cellStyle name="Comma 4 2 4 2" xfId="8240" xr:uid="{F4B5A115-F02E-48EE-A95F-25B86C67A7E6}"/>
    <cellStyle name="Comma 4 2 5" xfId="8241" xr:uid="{70DB2C9A-969D-41F3-894D-878F51DF81AD}"/>
    <cellStyle name="Comma 4 2 6" xfId="8242" xr:uid="{D501D9CD-6E37-4F3C-8F20-EFCCE06D17EA}"/>
    <cellStyle name="Comma 4 2 7" xfId="8243" xr:uid="{7C41E9EC-88DC-4868-9245-6874820EBBE8}"/>
    <cellStyle name="Comma 4 2 8" xfId="8244" xr:uid="{58BBFEA4-AA22-4C9F-AABE-B292F54589FF}"/>
    <cellStyle name="Comma 4 2 9" xfId="8245" xr:uid="{DB97CC36-FC63-4A52-B730-78473820868D}"/>
    <cellStyle name="Comma 4 3" xfId="1775" xr:uid="{8764ED84-BE4A-45B9-BC26-AB417573F74C}"/>
    <cellStyle name="Comma 4 3 2" xfId="1776" xr:uid="{6B4C4443-0E4B-4A85-AE85-37D31B96DAD0}"/>
    <cellStyle name="Comma 4 3 2 2" xfId="1777" xr:uid="{DA7EA484-DD7F-49E9-86E3-FD8ED50F7F87}"/>
    <cellStyle name="Comma 4 3 2 2 2" xfId="5483" xr:uid="{AE797805-242A-45D5-9D13-C4B2EAE20587}"/>
    <cellStyle name="Comma 4 3 2 3" xfId="5484" xr:uid="{AA43F079-6F4D-4A1E-AD97-1818151D4FE3}"/>
    <cellStyle name="Comma 4 3 3" xfId="5485" xr:uid="{D283E590-C300-4A32-AC95-CE40DF062C3D}"/>
    <cellStyle name="Comma 4 3 4" xfId="8246" xr:uid="{C21F1C4B-7C36-4670-8564-5D61498A7D29}"/>
    <cellStyle name="Comma 4 4" xfId="3945" xr:uid="{D92966B3-47C0-436D-94B9-645C49F8713E}"/>
    <cellStyle name="Comma 4 4 2" xfId="8248" xr:uid="{E96F1F5B-19F8-4515-B25A-262E5EA2AC03}"/>
    <cellStyle name="Comma 4 4 3" xfId="8247" xr:uid="{BBAC65C6-E539-46C2-8AF0-3FC5C8DF22A1}"/>
    <cellStyle name="Comma 4 5" xfId="8249" xr:uid="{E5866322-6487-4491-A168-E3FAEEE15160}"/>
    <cellStyle name="Comma 4 6" xfId="8250" xr:uid="{FD2EEA16-98C9-47B3-806D-C0EA8300880B}"/>
    <cellStyle name="Comma 4 7" xfId="8251" xr:uid="{CEB8A469-627E-4531-8581-2FAE4432540F}"/>
    <cellStyle name="Comma 4 8" xfId="8252" xr:uid="{F22FC912-FBE3-4262-912D-0ADC299372F8}"/>
    <cellStyle name="Comma 4 9" xfId="8253" xr:uid="{9E54A28A-EF60-488F-81CE-80CD424460F7}"/>
    <cellStyle name="Comma 40" xfId="8254" xr:uid="{BCF9501A-9EF4-498C-BB64-77690E7877BA}"/>
    <cellStyle name="Comma 40 2" xfId="8255" xr:uid="{576AD63B-193E-4F55-9534-2F6D82433A9F}"/>
    <cellStyle name="Comma 40 3" xfId="8256" xr:uid="{7DCC9D7E-C2B4-4659-8E29-B5CC2E89168E}"/>
    <cellStyle name="Comma 40 4" xfId="8257" xr:uid="{A2BD2ED8-BBB5-4977-BAB4-CC075765E9B3}"/>
    <cellStyle name="Comma 40 5" xfId="8258" xr:uid="{539D435A-6A5F-4115-8A87-82B8B2497162}"/>
    <cellStyle name="Comma 40 6" xfId="8259" xr:uid="{0182AD78-BBF0-4A0C-8823-FA7344745FE7}"/>
    <cellStyle name="Comma 40 7" xfId="8260" xr:uid="{010CA7E7-CB31-41F8-AB46-2623A6EFD2BF}"/>
    <cellStyle name="Comma 41" xfId="8261" xr:uid="{E150AAD4-342D-4C31-B823-8F067BD92D58}"/>
    <cellStyle name="Comma 42" xfId="8262" xr:uid="{09CACF4E-582D-48A8-B393-D7DE9FA44F1D}"/>
    <cellStyle name="Comma 42 2" xfId="8263" xr:uid="{C2A63392-4C34-4FFD-8E68-690BA6D5B5CD}"/>
    <cellStyle name="Comma 43" xfId="18" xr:uid="{00000000-0005-0000-0000-00000D000000}"/>
    <cellStyle name="Comma 43 2" xfId="27" xr:uid="{00000000-0005-0000-0000-00000E000000}"/>
    <cellStyle name="Comma 43 2 2" xfId="8265" xr:uid="{7EBC81EC-778D-4606-BF00-0A69BD65E810}"/>
    <cellStyle name="Comma 43 3" xfId="8266" xr:uid="{799C252B-01F6-43A8-B4C2-D4B78049AEC0}"/>
    <cellStyle name="Comma 43 4" xfId="8267" xr:uid="{87B9FD62-9C86-4E18-81DC-3DFC2EBDCCFB}"/>
    <cellStyle name="Comma 43 5" xfId="8268" xr:uid="{90FA4432-CCE0-4361-B2E5-8E3BC3FFB9C2}"/>
    <cellStyle name="Comma 43 6" xfId="8269" xr:uid="{5AEC1113-CF2A-4C5F-A61E-283806EB631C}"/>
    <cellStyle name="Comma 43 7" xfId="8270" xr:uid="{48743BAA-7F56-4DE2-BEE9-A89AFB57CF75}"/>
    <cellStyle name="Comma 43 8" xfId="8264" xr:uid="{F1BD0656-9470-4D96-A0AC-087702B3E6FD}"/>
    <cellStyle name="Comma 44" xfId="8271" xr:uid="{194DEE89-F4D9-4F3D-AFC7-D45531DE5D8E}"/>
    <cellStyle name="Comma 44 2" xfId="8272" xr:uid="{D1F5C030-5B93-4A4B-A5F7-5AF41163717A}"/>
    <cellStyle name="Comma 44 3" xfId="8273" xr:uid="{89D7DB9F-EC89-467B-B98F-E7305AF52E56}"/>
    <cellStyle name="Comma 44 4" xfId="8274" xr:uid="{E15786D7-E7BE-4E9C-869F-591FE369DBBC}"/>
    <cellStyle name="Comma 44 5" xfId="8275" xr:uid="{AA54E84C-E634-4E5F-8206-16AD873BBB78}"/>
    <cellStyle name="Comma 44 6" xfId="8276" xr:uid="{B16FC244-B8C7-478D-AB3A-211618006FFF}"/>
    <cellStyle name="Comma 44 7" xfId="8277" xr:uid="{A6EDE6AC-E14C-436F-B71A-66827B9D5EF2}"/>
    <cellStyle name="Comma 45" xfId="19" xr:uid="{00000000-0005-0000-0000-00000F000000}"/>
    <cellStyle name="Comma 45 2" xfId="28" xr:uid="{00000000-0005-0000-0000-000010000000}"/>
    <cellStyle name="Comma 45 2 2" xfId="8279" xr:uid="{715CB857-CF56-4F13-AF72-97966428B1D4}"/>
    <cellStyle name="Comma 45 3" xfId="8280" xr:uid="{9604E77D-339B-4D5C-8281-2EE8B7B2C7EF}"/>
    <cellStyle name="Comma 45 4" xfId="8281" xr:uid="{1AB39645-59EA-418A-A636-D4D8024AA864}"/>
    <cellStyle name="Comma 45 5" xfId="8282" xr:uid="{97B2497C-95B8-4B1A-84A4-7B20EC8E5C0C}"/>
    <cellStyle name="Comma 45 6" xfId="8283" xr:uid="{E4AE70EF-944D-46FE-B615-ABA02B69C981}"/>
    <cellStyle name="Comma 45 7" xfId="8284" xr:uid="{28EF593F-4FF4-4C21-AB71-8224AB572277}"/>
    <cellStyle name="Comma 45 8" xfId="8278" xr:uid="{67942179-4E27-4089-BD81-E8D6DCC46F4B}"/>
    <cellStyle name="Comma 46" xfId="8285" xr:uid="{2C0480D8-BC55-4FC4-AF4A-B745D174BA49}"/>
    <cellStyle name="Comma 47" xfId="8286" xr:uid="{A5415AA2-8CF0-4898-803A-3DF4AEE0C2A1}"/>
    <cellStyle name="Comma 48" xfId="8287" xr:uid="{9E9C1DD9-2890-4D75-A2A3-64AB15C3CDA3}"/>
    <cellStyle name="Comma 48 2" xfId="8288" xr:uid="{AE13F483-368E-4BE6-9EA6-3941ECF57410}"/>
    <cellStyle name="Comma 49" xfId="8289" xr:uid="{A8EA5E6A-8250-4D87-B290-D3A81F6BEDFE}"/>
    <cellStyle name="Comma 5" xfId="166" xr:uid="{E891EDA1-79A1-4237-BE69-F3AAF54DE990}"/>
    <cellStyle name="Comma 5 2" xfId="35" xr:uid="{FACEA3B2-24E2-4AF8-AAD8-238F25F1833D}"/>
    <cellStyle name="Comma 5 2 2" xfId="1778" xr:uid="{4A30E2B8-A28D-461D-B8DF-9E68461F95C4}"/>
    <cellStyle name="Comma 5 2 2 2" xfId="1779" xr:uid="{4C121CC0-6D9D-47EB-AB6D-B365D507279B}"/>
    <cellStyle name="Comma 5 2 2 2 2" xfId="1780" xr:uid="{D95C075C-D3FC-4328-A7DF-9BAEBD62090E}"/>
    <cellStyle name="Comma 5 2 2 2 2 2" xfId="1781" xr:uid="{02284EE4-150F-456C-8F9D-BB8135F7043E}"/>
    <cellStyle name="Comma 5 2 2 2 2 2 2" xfId="5486" xr:uid="{D27CC0F3-A5ED-475E-BEFC-B29F30952DE8}"/>
    <cellStyle name="Comma 5 2 2 2 2 3" xfId="5487" xr:uid="{D3C9499C-F76B-4817-B2BB-B4AD16CA5FD4}"/>
    <cellStyle name="Comma 5 2 2 2 3" xfId="5488" xr:uid="{C3CFCA7D-FE9B-4639-AD00-E88555614672}"/>
    <cellStyle name="Comma 5 2 2 3" xfId="1782" xr:uid="{42B3C78C-CDD9-4F7A-8C01-17610F2B3F42}"/>
    <cellStyle name="Comma 5 2 2 3 2" xfId="5489" xr:uid="{9E3D4992-C226-4A4C-8FE8-131F3BBC81D1}"/>
    <cellStyle name="Comma 5 2 2 4" xfId="3946" xr:uid="{4275A847-3995-462B-B172-207C1155C81A}"/>
    <cellStyle name="Comma 5 2 2 5" xfId="8291" xr:uid="{8F303F1D-401E-4314-9382-E807C6E87B35}"/>
    <cellStyle name="Comma 5 2 3" xfId="1783" xr:uid="{FCADA663-38E5-4742-AAE4-5EFE831EB5A4}"/>
    <cellStyle name="Comma 5 2 3 2" xfId="1784" xr:uid="{CE921815-DA09-4707-BAE3-8867B7D904B0}"/>
    <cellStyle name="Comma 5 2 3 2 2" xfId="1785" xr:uid="{9AFF0606-EF96-49DC-88DE-BE5D2E632710}"/>
    <cellStyle name="Comma 5 2 3 2 2 2" xfId="5490" xr:uid="{BB6FF220-64B8-47FC-A962-91C1EF457456}"/>
    <cellStyle name="Comma 5 2 3 2 3" xfId="5491" xr:uid="{E90715D8-C032-4DF6-81F0-E1F1F7D6A70B}"/>
    <cellStyle name="Comma 5 2 3 3" xfId="5492" xr:uid="{0796553D-DA79-4187-9E1B-8019C9F368BC}"/>
    <cellStyle name="Comma 5 2 4" xfId="1786" xr:uid="{79C47BC1-6415-4871-A0E0-ED1DC010A1F2}"/>
    <cellStyle name="Comma 5 2 4 2" xfId="5493" xr:uid="{4535DB61-5FD7-41BE-BE8A-F4E936D36821}"/>
    <cellStyle name="Comma 5 2 5" xfId="3947" xr:uid="{1657ED73-F5E4-4F19-8845-06C1E8123D9C}"/>
    <cellStyle name="Comma 5 2 6" xfId="8290" xr:uid="{2DFEB1E9-76A5-48B7-A16D-EF5153E06469}"/>
    <cellStyle name="Comma 5 2 7" xfId="535" xr:uid="{B25BB567-F134-47EE-886B-913AADD33776}"/>
    <cellStyle name="Comma 5 3" xfId="1787" xr:uid="{01870BCF-8206-46DA-908A-80907D03F001}"/>
    <cellStyle name="Comma 5 3 2" xfId="1788" xr:uid="{3DDF59CC-2CF0-4DF9-9A0F-2E96A9F5D2AB}"/>
    <cellStyle name="Comma 5 3 2 2" xfId="1789" xr:uid="{F1E6064D-9270-49E6-86F1-829508096FF1}"/>
    <cellStyle name="Comma 5 3 2 2 2" xfId="1790" xr:uid="{BEDD87DE-9FA3-4D35-9BB5-94556E591885}"/>
    <cellStyle name="Comma 5 3 2 2 2 2" xfId="5494" xr:uid="{CC7F17C6-AFB1-493C-A44A-4DD96FBD62C2}"/>
    <cellStyle name="Comma 5 3 2 2 3" xfId="5495" xr:uid="{42FB45FB-564A-41CB-8467-4CF673526EEC}"/>
    <cellStyle name="Comma 5 3 2 3" xfId="5496" xr:uid="{6AACDDE9-B1D2-41BF-A62C-F1AE22FE85C6}"/>
    <cellStyle name="Comma 5 3 2 4" xfId="8293" xr:uid="{18A3F59E-956E-44A7-B7E7-4CCD029F112A}"/>
    <cellStyle name="Comma 5 3 3" xfId="1791" xr:uid="{93689FB2-A457-44D0-9456-88D240536E00}"/>
    <cellStyle name="Comma 5 3 3 2" xfId="5497" xr:uid="{016DBE93-7443-4ABB-BF8E-362B062AA20F}"/>
    <cellStyle name="Comma 5 3 3 3" xfId="8294" xr:uid="{6DCDCC99-E436-44AD-BFC2-5D8BDEA901C5}"/>
    <cellStyle name="Comma 5 3 4" xfId="3948" xr:uid="{8F6CA7C3-0EEA-43CD-A612-85528CEB45D9}"/>
    <cellStyle name="Comma 5 3 4 2" xfId="8295" xr:uid="{8B3A3203-BCF9-48C0-9EE8-032A262CC1F3}"/>
    <cellStyle name="Comma 5 3 5" xfId="8296" xr:uid="{AA2F95D8-858C-4103-8B66-603B91DAE093}"/>
    <cellStyle name="Comma 5 3 6" xfId="8297" xr:uid="{B62AB9BB-999E-4645-86A7-8416E18A24AC}"/>
    <cellStyle name="Comma 5 3 7" xfId="8298" xr:uid="{0A43EC18-9DE3-4D3E-A872-181220CD3969}"/>
    <cellStyle name="Comma 5 3 8" xfId="8292" xr:uid="{2609549E-E925-4311-88B2-2AC1874BDA3E}"/>
    <cellStyle name="Comma 5 4" xfId="1792" xr:uid="{99DA6E95-97E2-4789-9CAC-E0246BF1AA37}"/>
    <cellStyle name="Comma 5 4 2" xfId="1793" xr:uid="{095B0C3A-6636-4835-8A6B-7DD91365BE44}"/>
    <cellStyle name="Comma 5 4 2 2" xfId="1794" xr:uid="{C2DEA72E-6EB7-4356-BC31-E57A9A299411}"/>
    <cellStyle name="Comma 5 4 2 2 2" xfId="5498" xr:uid="{41F8660C-1013-4980-A241-0F64BB4AC432}"/>
    <cellStyle name="Comma 5 4 2 3" xfId="5499" xr:uid="{72A1C31B-72BA-4F86-98A5-85EAEB3B9765}"/>
    <cellStyle name="Comma 5 4 3" xfId="5500" xr:uid="{26CC4AD5-C6F9-4A70-B6BF-E7A11E9099F0}"/>
    <cellStyle name="Comma 5 5" xfId="3949" xr:uid="{C78B86D6-7558-4240-B7BB-61E6231706AA}"/>
    <cellStyle name="Comma 50" xfId="8299" xr:uid="{C089D894-EF9F-44D9-8B72-6C5E9FDCF79B}"/>
    <cellStyle name="Comma 50 2" xfId="8300" xr:uid="{7C9C7D00-26E1-40A7-A8D5-470DE9BB89D6}"/>
    <cellStyle name="Comma 51" xfId="8301" xr:uid="{E021FFE5-F007-4988-BE58-2988D07D4FE6}"/>
    <cellStyle name="Comma 52" xfId="9305" xr:uid="{5C20AC4F-8161-4382-85BC-726C52C9C846}"/>
    <cellStyle name="Comma 53" xfId="20" xr:uid="{00000000-0005-0000-0000-000011000000}"/>
    <cellStyle name="Comma 53 2" xfId="29" xr:uid="{00000000-0005-0000-0000-000012000000}"/>
    <cellStyle name="Comma 54" xfId="9306" xr:uid="{9F5A7CD3-1E9F-4819-A1EB-88E83C40F880}"/>
    <cellStyle name="Comma 55" xfId="9309" xr:uid="{23BF6FAD-F2EE-4395-935F-08376FCBA815}"/>
    <cellStyle name="Comma 56" xfId="9421" xr:uid="{52C9140F-0BF8-4A79-BEEF-157ED703BB07}"/>
    <cellStyle name="Comma 57" xfId="9433" xr:uid="{3CEB4D11-EC2A-4508-BAB8-53F99A9C0924}"/>
    <cellStyle name="Comma 58" xfId="9368" xr:uid="{575E3520-7EFE-44B7-98B7-34E2E9C98C64}"/>
    <cellStyle name="Comma 59" xfId="9513" xr:uid="{92023EF8-89F3-4FF2-9525-D70FC225AFDE}"/>
    <cellStyle name="Comma 6" xfId="167" xr:uid="{660765B4-DFDF-4A0A-9B85-1C3625F77A37}"/>
    <cellStyle name="Comma 6 2" xfId="1795" xr:uid="{ACE8709D-0359-442F-9697-26C5033F53F7}"/>
    <cellStyle name="Comma 6 2 2" xfId="5501" xr:uid="{6616B928-08A6-4249-A9A7-C520FB8CE1AE}"/>
    <cellStyle name="Comma 6 2 3" xfId="8303" xr:uid="{2A723C19-77E5-4B63-96F7-2A757BACCACE}"/>
    <cellStyle name="Comma 6 3" xfId="1796" xr:uid="{DB746F3E-C55A-44F2-A83E-9B043549E7A1}"/>
    <cellStyle name="Comma 6 3 2" xfId="8304" xr:uid="{5FE63215-D92F-4AAE-B420-B65A69379E55}"/>
    <cellStyle name="Comma 6 4" xfId="8305" xr:uid="{81D09B54-965E-4AC1-A713-6DADC2526B8E}"/>
    <cellStyle name="Comma 6 5" xfId="8306" xr:uid="{E2961DD0-9DAC-4A48-8E1E-ECCC4AACC506}"/>
    <cellStyle name="Comma 6 6" xfId="8302" xr:uid="{0DF4FB22-F22A-425F-9364-6BF916E7A299}"/>
    <cellStyle name="Comma 60" xfId="9427" xr:uid="{AF09EC4F-BE2A-4717-A455-4AD35557C463}"/>
    <cellStyle name="Comma 61" xfId="9428" xr:uid="{5E75035A-D1F7-4131-AD47-D9DBEB9D4F39}"/>
    <cellStyle name="Comma 62" xfId="9382" xr:uid="{ECE371EB-227D-4A79-9EB4-38078BDB504E}"/>
    <cellStyle name="Comma 63" xfId="9551" xr:uid="{6785E445-B5B3-4980-9F92-4B5049F33F95}"/>
    <cellStyle name="Comma 64" xfId="9552" xr:uid="{5E4D8472-AB07-4020-BFDE-0BD9A4EBC0D3}"/>
    <cellStyle name="Comma 65" xfId="9553" xr:uid="{5F5A1B17-13EC-4529-A020-887C48ED2709}"/>
    <cellStyle name="Comma 66" xfId="9554" xr:uid="{F8B29052-634D-4848-A0E0-9DD467CD5881}"/>
    <cellStyle name="Comma 67" xfId="9555" xr:uid="{FF42DAE2-F74F-4561-A4E4-595AF1D97829}"/>
    <cellStyle name="Comma 68" xfId="10038" xr:uid="{6A731FE2-839F-4B7D-8F59-2868F18450B6}"/>
    <cellStyle name="Comma 69" xfId="10043" xr:uid="{7B7E713E-6DFD-4771-B20B-22EE8DD81AB9}"/>
    <cellStyle name="Comma 7" xfId="168" xr:uid="{391B997B-952B-48E0-BED0-7A3608F4DE47}"/>
    <cellStyle name="Comma 7 2" xfId="536" xr:uid="{A560207B-CFD2-457C-B7B5-0834EF107064}"/>
    <cellStyle name="Comma 7 2 2" xfId="5502" xr:uid="{7B6E151D-229A-4CD1-8A08-8EE8B98F0C21}"/>
    <cellStyle name="Comma 7 3" xfId="1797" xr:uid="{DEDC3D99-7481-4CF3-867C-ED170CF42B1E}"/>
    <cellStyle name="Comma 7 3 2" xfId="1798" xr:uid="{0F5A8217-1E4E-4B59-9A0E-D8A596473B91}"/>
    <cellStyle name="Comma 7 3 2 2" xfId="1799" xr:uid="{AFA87F40-2E90-4497-84D1-631D17D80752}"/>
    <cellStyle name="Comma 7 3 2 2 2" xfId="5503" xr:uid="{2C355B29-E1FE-4B79-84B8-C2A70404A85E}"/>
    <cellStyle name="Comma 7 3 2 3" xfId="5504" xr:uid="{B0108354-2890-43C6-B1D6-42C2DEE8E7C2}"/>
    <cellStyle name="Comma 7 3 3" xfId="5505" xr:uid="{CB51AB55-DDDC-4E1D-A0EE-2AA761A87EFA}"/>
    <cellStyle name="Comma 7 3 4" xfId="8308" xr:uid="{D36BC1AA-D4D9-4E91-BDC1-A9A86D065F9B}"/>
    <cellStyle name="Comma 7 4" xfId="3950" xr:uid="{EE8C199F-5869-4A2C-B8FE-A2611A4F7942}"/>
    <cellStyle name="Comma 7 5" xfId="8307" xr:uid="{132EBA5E-02A0-46B2-97C6-1D77607E2544}"/>
    <cellStyle name="Comma 70" xfId="10045" xr:uid="{70CC7021-518C-420E-8549-36F121AA0C9B}"/>
    <cellStyle name="Comma 71" xfId="10047" xr:uid="{203F6A2E-8AB1-4C46-BAC4-325E6372906E}"/>
    <cellStyle name="Comma 72" xfId="10049" xr:uid="{1232E68C-90D2-4F2E-BC7B-EB4A297EAF64}"/>
    <cellStyle name="Comma 73" xfId="10051" xr:uid="{395C2BE6-1B1E-402D-9F73-E3BCCBEF1537}"/>
    <cellStyle name="Comma 74" xfId="9569" xr:uid="{DEC4DF9A-9E86-4009-9A3C-9D31FF0928CF}"/>
    <cellStyle name="Comma 75" xfId="9653" xr:uid="{C190DD86-8FCD-42EE-A2A0-76358B369429}"/>
    <cellStyle name="Comma 76" xfId="9766" xr:uid="{B453039E-7400-46A4-AC03-FA0231D0CEFD}"/>
    <cellStyle name="Comma 77" xfId="9808" xr:uid="{AFBA52DC-ADC3-42CD-A3C6-A4AB18999F94}"/>
    <cellStyle name="Comma 8" xfId="169" xr:uid="{E2C07476-1625-4804-82EB-6F99603CD3A5}"/>
    <cellStyle name="Comma 8 2" xfId="1800" xr:uid="{8623DD81-0CD6-4A96-BB59-D1F64D8E53F7}"/>
    <cellStyle name="Comma 8 2 2" xfId="1801" xr:uid="{5B283579-8804-4EB2-961A-CD82F48451EA}"/>
    <cellStyle name="Comma 8 2 2 2" xfId="1802" xr:uid="{956C931C-DF60-4FE0-A38D-8E5A3EA761FE}"/>
    <cellStyle name="Comma 8 2 3" xfId="8310" xr:uid="{8BD5A56D-99B4-4D53-B064-5C70618E782B}"/>
    <cellStyle name="Comma 8 3" xfId="3951" xr:uid="{EC46499F-2545-4025-B9B0-5AA1A88F503A}"/>
    <cellStyle name="Comma 8 4" xfId="8309" xr:uid="{49C0049C-BDAB-4932-8BD4-4F93030BAD6A}"/>
    <cellStyle name="Comma 9" xfId="170" xr:uid="{63034C5C-75D5-4CD1-96A2-5E45995EC895}"/>
    <cellStyle name="Comma 9 2" xfId="171" xr:uid="{C4E72DD6-F449-44B9-87DD-EEDD937714C9}"/>
    <cellStyle name="Comma 9 2 2" xfId="538" xr:uid="{E87C01DA-8E87-4AE9-9403-3EA3F783CA7C}"/>
    <cellStyle name="Comma 9 2 2 2" xfId="1803" xr:uid="{C69A4087-EF36-4B8D-8973-D848165EA748}"/>
    <cellStyle name="Comma 9 2 2 2 2" xfId="1804" xr:uid="{E8AF929D-A0DF-485C-B9F3-F058EEC72772}"/>
    <cellStyle name="Comma 9 2 2 2 2 2" xfId="5506" xr:uid="{D2732128-364A-4E16-A160-1226B3FE7868}"/>
    <cellStyle name="Comma 9 2 2 2 3" xfId="5507" xr:uid="{64EEF296-EA50-409B-9C69-D6A0E613DBC3}"/>
    <cellStyle name="Comma 9 2 2 3" xfId="5508" xr:uid="{2F0E53FD-CE94-47C2-AAB7-97500EE331E3}"/>
    <cellStyle name="Comma 9 2 3" xfId="3952" xr:uid="{58A595B5-D785-4DB9-BDC0-DEA996054283}"/>
    <cellStyle name="Comma 9 3" xfId="537" xr:uid="{E930CC09-4492-45BF-80DA-1DD9309E7E1A}"/>
    <cellStyle name="Comma 9 3 2" xfId="1805" xr:uid="{6C276B99-48D2-469B-9E56-AE752BE6EDA4}"/>
    <cellStyle name="Comma 9 3 2 2" xfId="1806" xr:uid="{184D3331-3DA9-4720-B2C9-64668D1F30DB}"/>
    <cellStyle name="Comma 9 3 2 2 2" xfId="5509" xr:uid="{39071419-695C-4F22-BFE6-3DAD058B0E58}"/>
    <cellStyle name="Comma 9 3 2 3" xfId="5510" xr:uid="{7ADC5E5D-C975-4F6E-AB4D-753B0BC71754}"/>
    <cellStyle name="Comma 9 3 3" xfId="5511" xr:uid="{282C2004-1ECF-4502-AD0A-678E518DDC53}"/>
    <cellStyle name="Comma 9 4" xfId="1807" xr:uid="{E5666441-09EC-487B-964F-ED722ED90681}"/>
    <cellStyle name="Comma 9 4 2" xfId="5512" xr:uid="{11B7A3BA-8EB1-4917-BDA2-3D2FBAC427A6}"/>
    <cellStyle name="Comma 9 5" xfId="1808" xr:uid="{6334406D-8078-4E4D-AD6B-904A014F3911}"/>
    <cellStyle name="Comma 9 5 2" xfId="5513" xr:uid="{C8158EAC-085E-4647-883D-CF0D48C9E037}"/>
    <cellStyle name="Comma 9 6" xfId="1809" xr:uid="{AB2BC608-FCF1-4093-82A1-E8D2050127B7}"/>
    <cellStyle name="Comma 9 6 2" xfId="5514" xr:uid="{23D2F894-93D8-4EA1-97BD-7B2FE1BE16D0}"/>
    <cellStyle name="Comma 9 7" xfId="1810" xr:uid="{75B51298-066A-4796-B1F6-21027FCE72D2}"/>
    <cellStyle name="Comma 9 7 2" xfId="5515" xr:uid="{992654AF-8E68-486B-AB9B-ADCE43D6E0BA}"/>
    <cellStyle name="Comma 9 8" xfId="5516" xr:uid="{8B4AF013-FAD4-4760-BA89-8905FD3C683F}"/>
    <cellStyle name="Comma 9 9" xfId="8311" xr:uid="{CAA88387-BC92-4912-82EC-34CCBED1AAF2}"/>
    <cellStyle name="Comma 99" xfId="8312" xr:uid="{19DED6F6-CD58-49F4-A24F-02D85E46B466}"/>
    <cellStyle name="Comma0" xfId="8313" xr:uid="{E20AF59E-5E77-4C7C-BB32-D2F03326D727}"/>
    <cellStyle name="Comma0 2" xfId="8314" xr:uid="{E3359594-52F0-49A7-8434-DC99F150B959}"/>
    <cellStyle name="Comma0 2 2" xfId="8315" xr:uid="{E7AB0FD5-B4A9-4176-BCFE-C05AA952AF69}"/>
    <cellStyle name="Comma0 2 3" xfId="8316" xr:uid="{0AA689BE-D94F-4A21-BC68-F2851185FED3}"/>
    <cellStyle name="Comma0 2 4" xfId="8317" xr:uid="{D5767E6C-E105-44E3-94F2-ED7117A1A214}"/>
    <cellStyle name="Comma0 3" xfId="8318" xr:uid="{4F627A3F-6E8F-481B-BAE6-42BECBD0EAAE}"/>
    <cellStyle name="Comma0 3 2" xfId="8319" xr:uid="{52253EBF-C66D-4BD8-9C95-02037380BB86}"/>
    <cellStyle name="Comma0 3 3" xfId="8320" xr:uid="{5D0D9556-3E7E-47FF-920B-15ABE6EF0D66}"/>
    <cellStyle name="Comma0 3 4" xfId="8321" xr:uid="{4463E17D-F6E6-44E3-B908-773EEF5BBC65}"/>
    <cellStyle name="Comma0 4" xfId="8322" xr:uid="{0DF82DBD-0FDC-45BC-9B97-8DF9FD49667C}"/>
    <cellStyle name="Comma0 5" xfId="8323" xr:uid="{7770FB14-99EC-4B26-A020-FA11797E666B}"/>
    <cellStyle name="Comma0 6" xfId="8324" xr:uid="{08F5B69B-B679-478C-9F55-488DD78F6DF7}"/>
    <cellStyle name="Comma0 7" xfId="8325" xr:uid="{60A6EB74-8F54-4641-810D-E13684A39C76}"/>
    <cellStyle name="Comma0 8" xfId="8326" xr:uid="{D526DE88-4D40-4385-852A-8794610B34DB}"/>
    <cellStyle name="Currency [0]b" xfId="8327" xr:uid="{B8BF5EDD-95E6-4C9A-B1FE-C0057D2FEE7F}"/>
    <cellStyle name="Currency 2" xfId="36" xr:uid="{D6385822-1FC7-42D5-A597-36353C46F109}"/>
    <cellStyle name="Currency 2 2" xfId="1811" xr:uid="{032E816A-1148-4F9A-AE04-CD0C92B4F72C}"/>
    <cellStyle name="Currency 2 2 2" xfId="1812" xr:uid="{B1E052E3-E251-49BB-A9E0-DBFF46BD7409}"/>
    <cellStyle name="Currency 2 2 2 2" xfId="1813" xr:uid="{BE0E29A3-758A-45AF-B5FB-F979FFD24703}"/>
    <cellStyle name="Currency 2 3" xfId="3953" xr:uid="{7714E5A7-53C3-48B6-BD0F-C69F13808586}"/>
    <cellStyle name="Currency 2 4" xfId="8329" xr:uid="{FB0BF014-F46F-499A-B457-3AB17F9F87AD}"/>
    <cellStyle name="Currency 2 5" xfId="8330" xr:uid="{AF8C3C8C-8986-46CC-93E7-5B5ADC9845C0}"/>
    <cellStyle name="Currency 2 6" xfId="8331" xr:uid="{2420677B-156B-4581-899A-9864C2C41CA9}"/>
    <cellStyle name="Currency 2 7" xfId="8328" xr:uid="{D09352CB-51E6-41C0-A96F-751479F108E8}"/>
    <cellStyle name="Currency 3" xfId="1814" xr:uid="{AE3C63B3-3C5C-4D5F-8CA9-CC5ADF928F78}"/>
    <cellStyle name="Currency 3 2" xfId="5517" xr:uid="{27EEFE7B-CB90-46FC-A980-DD630FDF8506}"/>
    <cellStyle name="Currency 3 3" xfId="8332" xr:uid="{F7328129-D6EB-4758-B238-07D74714A2D6}"/>
    <cellStyle name="Currency 3 4" xfId="9303" xr:uid="{E9526450-0C0B-4248-B9F2-63FA057106D7}"/>
    <cellStyle name="Currency 4" xfId="8333" xr:uid="{60F3C721-6E46-495C-8541-1E2FC6D8BBF2}"/>
    <cellStyle name="Currency 5" xfId="9302" xr:uid="{EE1E5ECF-F000-4182-811E-47EEC7053857}"/>
    <cellStyle name="currency(2)" xfId="8334" xr:uid="{6AD66333-70F1-4A5E-BFD3-E9195E0564B2}"/>
    <cellStyle name="currency(2) 2" xfId="8335" xr:uid="{59766756-E97F-488B-AA42-9C54E1B57FC7}"/>
    <cellStyle name="currency(2) 3" xfId="8336" xr:uid="{8A572DE9-661A-4D72-B0F0-D8B1CC22CCC9}"/>
    <cellStyle name="Currency0" xfId="8337" xr:uid="{CC14C608-2606-45E7-8560-BBF124617901}"/>
    <cellStyle name="Currency0 10" xfId="8338" xr:uid="{4C4740D8-1336-4A5D-95D5-27D782AB485B}"/>
    <cellStyle name="Currency0 11" xfId="8339" xr:uid="{E42B7EE0-E4C8-468F-8FDA-531BA029B0C1}"/>
    <cellStyle name="Currency0 12" xfId="8340" xr:uid="{9097194A-F4F9-4DCD-9BDA-79089FAE00E6}"/>
    <cellStyle name="Currency0 13" xfId="8341" xr:uid="{D803DD2D-A038-408D-BC86-AFE34CD06039}"/>
    <cellStyle name="Currency0 14" xfId="8342" xr:uid="{2E26019E-18AC-40EE-BAD0-75064BBB83D2}"/>
    <cellStyle name="Currency0 15" xfId="8343" xr:uid="{0B75A668-6874-43DE-9B23-B33F74AC6D32}"/>
    <cellStyle name="Currency0 16" xfId="8344" xr:uid="{C1741AA3-5D44-4609-9398-CF51BA8D3990}"/>
    <cellStyle name="Currency0 17" xfId="8345" xr:uid="{79B6BFA3-2E63-4E4A-86FA-4DA389A9BFD6}"/>
    <cellStyle name="Currency0 18" xfId="8346" xr:uid="{9914207A-192A-4058-8D6B-0E8E1F7F39E8}"/>
    <cellStyle name="Currency0 19" xfId="8347" xr:uid="{2B810C5E-9679-407D-AC9D-5B35566FA664}"/>
    <cellStyle name="Currency0 2" xfId="8348" xr:uid="{7993FB36-60E1-4439-9E4E-99E134201433}"/>
    <cellStyle name="Currency0 20" xfId="8349" xr:uid="{265A7387-8795-4230-8A87-59DEF52C7320}"/>
    <cellStyle name="Currency0 21" xfId="8350" xr:uid="{E6C09AEC-786E-4474-A71B-4596AAD38F38}"/>
    <cellStyle name="Currency0 22" xfId="8351" xr:uid="{A73C35F3-4DE1-4C92-88F1-D24AE18805B8}"/>
    <cellStyle name="Currency0 23" xfId="8352" xr:uid="{17EA7443-CDC3-4E2F-A19A-469ACCC5F80C}"/>
    <cellStyle name="Currency0 24" xfId="8353" xr:uid="{E3E57613-76E6-483A-AF5D-5E243824B220}"/>
    <cellStyle name="Currency0 25" xfId="8354" xr:uid="{7EC9D4B8-F700-4743-88EA-34297F2F411D}"/>
    <cellStyle name="Currency0 26" xfId="8355" xr:uid="{04CBBD63-ED33-4582-B109-9F4FDE6B3EF9}"/>
    <cellStyle name="Currency0 27" xfId="8356" xr:uid="{62044CA5-1CC5-46D2-A700-8A1C9C7CE70F}"/>
    <cellStyle name="Currency0 28" xfId="8357" xr:uid="{F8A8BEC5-0380-4DE2-9B44-92D1D58C2683}"/>
    <cellStyle name="Currency0 29" xfId="8358" xr:uid="{704FF9FC-98BB-41EC-B99F-7FB30A55F933}"/>
    <cellStyle name="Currency0 3" xfId="8359" xr:uid="{795A58E9-472D-48BD-92ED-4825AE599B06}"/>
    <cellStyle name="Currency0 30" xfId="8360" xr:uid="{58D35CEA-3565-4F2D-8082-071C3F792D4C}"/>
    <cellStyle name="Currency0 31" xfId="8361" xr:uid="{E17DA871-B970-4B04-A093-83E662F3173F}"/>
    <cellStyle name="Currency0 32" xfId="8362" xr:uid="{583E6FDB-CD7D-4711-9253-ABDEA812F12E}"/>
    <cellStyle name="Currency0 33" xfId="8363" xr:uid="{64E654C2-109E-4339-945A-90FE5C3FE53D}"/>
    <cellStyle name="Currency0 34" xfId="8364" xr:uid="{EA88F711-E1C0-436B-85F0-BEDD0A51BF1B}"/>
    <cellStyle name="Currency0 4" xfId="8365" xr:uid="{131BAE88-FE99-4612-A1B8-3C0D37D1FB48}"/>
    <cellStyle name="Currency0 5" xfId="8366" xr:uid="{38A91BFF-3400-4B13-B2DA-9DAEEC9942AD}"/>
    <cellStyle name="Currency0 6" xfId="8367" xr:uid="{CFF1376B-4822-49CE-928A-1759CE32D142}"/>
    <cellStyle name="Currency0 7" xfId="8368" xr:uid="{CBD7DFA5-ED5D-4B4E-B430-B816C7FBF3CB}"/>
    <cellStyle name="Currency0 8" xfId="8369" xr:uid="{43AB7901-CD2F-45E3-B526-3AF6C8B7ACAD}"/>
    <cellStyle name="Currency0 9" xfId="8370" xr:uid="{33AF958B-A960-4844-8034-2CC3F24316DB}"/>
    <cellStyle name="Currency0_SUPPLEMENTARY SHEETS" xfId="8371" xr:uid="{327DC04C-5906-48AC-8B3F-BE2F052BE6FC}"/>
    <cellStyle name="Date" xfId="8372" xr:uid="{994DBECB-E4A2-4EBE-A3DD-8551F21AEE7F}"/>
    <cellStyle name="Date 2" xfId="8373" xr:uid="{CD93DC65-7ED3-4B58-8E23-7FD29244390E}"/>
    <cellStyle name="Date 2 2" xfId="8374" xr:uid="{FF600DE3-E40A-4612-8C44-E0DB4065C3FB}"/>
    <cellStyle name="Date 2 3" xfId="8375" xr:uid="{DFC29240-1694-4D62-8ABC-D95853565F54}"/>
    <cellStyle name="Date 2 4" xfId="8376" xr:uid="{31DFB503-6E61-4F19-BAAF-2616E2A2F57A}"/>
    <cellStyle name="Date 3" xfId="8377" xr:uid="{32E2C83B-4142-4B78-94AC-F529CA215C0B}"/>
    <cellStyle name="Date 3 2" xfId="8378" xr:uid="{DA89C374-C169-415A-A154-938E9B2CFE46}"/>
    <cellStyle name="Date 3 3" xfId="8379" xr:uid="{5249DE94-4BB6-461F-B936-26F9E599BC0E}"/>
    <cellStyle name="Date 3 4" xfId="8380" xr:uid="{FE3011C8-7D92-480A-A488-0CED6BEDE9E4}"/>
    <cellStyle name="Date 4" xfId="8381" xr:uid="{CE713439-249B-410D-A331-7BFC80F382E3}"/>
    <cellStyle name="Date 5" xfId="8382" xr:uid="{02326663-1328-4841-A0AB-7553A9A5C1C8}"/>
    <cellStyle name="Date 6" xfId="8383" xr:uid="{371B76F8-6B2D-4759-9F4F-D4F54B9935DF}"/>
    <cellStyle name="Date 7" xfId="8384" xr:uid="{D6D295DA-1EC1-4702-9A0D-C20B2E61DCEA}"/>
    <cellStyle name="Date 8" xfId="8385" xr:uid="{F36AE5DF-0914-462C-B4F6-784053896E2B}"/>
    <cellStyle name="Dezimal_Tabelle1" xfId="172" xr:uid="{AE4A7857-DFA8-4964-8B24-ABA5744378D2}"/>
    <cellStyle name="Euro" xfId="8386" xr:uid="{5EEAD377-3088-4062-B2E3-EECCEAB8D26F}"/>
    <cellStyle name="Euro 10" xfId="8387" xr:uid="{81A512A1-8DB1-4090-BE80-05E040A42ED4}"/>
    <cellStyle name="Euro 11" xfId="8388" xr:uid="{64ED5A66-47A4-4ABB-9115-2FBB6BE62795}"/>
    <cellStyle name="Euro 12" xfId="8389" xr:uid="{32EA7225-2DEF-4FAE-A1E6-AFC99F7BC577}"/>
    <cellStyle name="Euro 13" xfId="8390" xr:uid="{0B21B89A-6378-49EA-AC1E-B7AF6F1708D2}"/>
    <cellStyle name="Euro 14" xfId="8391" xr:uid="{C4DC2627-E5C9-495C-A22A-0C1927624800}"/>
    <cellStyle name="Euro 15" xfId="8392" xr:uid="{2BBB2DDB-0156-447C-8734-F5D60FC2E223}"/>
    <cellStyle name="Euro 16" xfId="8393" xr:uid="{F221DF2D-57A0-4F74-A677-A0C08B29D350}"/>
    <cellStyle name="Euro 17" xfId="8394" xr:uid="{89E98D96-18F1-4CFD-A4DC-95700CFB9EF3}"/>
    <cellStyle name="Euro 18" xfId="8395" xr:uid="{FC23302C-C78D-4F2B-916B-67D755D5AD1B}"/>
    <cellStyle name="Euro 2" xfId="8396" xr:uid="{85F67347-B1EE-4910-9090-446D68546FC5}"/>
    <cellStyle name="Euro 3" xfId="8397" xr:uid="{1D6FA593-B186-4B37-B8AB-C854D7F07EDB}"/>
    <cellStyle name="Euro 4" xfId="8398" xr:uid="{E0B61F1F-3E79-4649-87FC-8725B5544C56}"/>
    <cellStyle name="Euro 5" xfId="8399" xr:uid="{B99AE3CF-B9D8-4A9A-83CF-7D220BC23090}"/>
    <cellStyle name="Euro 6" xfId="8400" xr:uid="{3A4DBAEE-4522-4194-B67A-0A434D08327F}"/>
    <cellStyle name="Euro 7" xfId="8401" xr:uid="{4F57C188-6B85-45A9-B3B6-58C0C2A02386}"/>
    <cellStyle name="Euro 8" xfId="8402" xr:uid="{27DB8292-0AD7-4E24-BBFC-8A5E686E032A}"/>
    <cellStyle name="Euro 9" xfId="8403" xr:uid="{2B0180B5-703C-46E8-8682-3139AB6C5A3E}"/>
    <cellStyle name="Explanatory Text 2 2" xfId="8404" xr:uid="{77DD843F-D515-459C-B90A-709C02D70D3C}"/>
    <cellStyle name="Explanatory Text 2 3" xfId="8405" xr:uid="{ECCA9BCE-61AD-4922-9128-59B17E6DA339}"/>
    <cellStyle name="Explanatory Text 2 4" xfId="8406" xr:uid="{69B52235-A416-4CCD-9D93-FFEFF3681987}"/>
    <cellStyle name="Explanatory Text 2 5" xfId="8407" xr:uid="{28533F0F-7614-4A2B-AC9F-CE278F2F79BB}"/>
    <cellStyle name="Explanatory Text 2 6" xfId="8408" xr:uid="{A436F54D-38C9-4A87-A6F1-9D6D83904768}"/>
    <cellStyle name="Explanatory Text 3" xfId="8409" xr:uid="{0578A277-86C2-4AAE-8F6F-9A20A421739A}"/>
    <cellStyle name="Explanatory Text 4" xfId="8410" xr:uid="{2DB4A880-F511-418A-BF1C-BD2B102B9DBF}"/>
    <cellStyle name="Explanatory Text 5" xfId="8411" xr:uid="{93120FC1-4308-4816-BC51-1C2AE422CA69}"/>
    <cellStyle name="Explanatory Text 6" xfId="8412" xr:uid="{0C18714D-B030-46EE-8F27-D41E8AF3EB62}"/>
    <cellStyle name="Fixed" xfId="8413" xr:uid="{27B6A39A-3706-4FD5-9CEB-51602253EA0C}"/>
    <cellStyle name="Fixed 2" xfId="8414" xr:uid="{41235DF9-6492-4EE7-BCC0-F2E69BE421F6}"/>
    <cellStyle name="Fixed 2 2" xfId="8415" xr:uid="{8594A9F4-4490-4145-9950-E936288C1574}"/>
    <cellStyle name="Fixed 2 3" xfId="8416" xr:uid="{3D95E220-26D7-4D3F-AAAF-C99735B68BC0}"/>
    <cellStyle name="Fixed 2 4" xfId="8417" xr:uid="{6C6F9070-424B-4C75-A9F6-D3E4002EB777}"/>
    <cellStyle name="Fixed 3" xfId="8418" xr:uid="{889BDBF2-7F31-4D89-A33F-85241119169C}"/>
    <cellStyle name="Fixed 3 2" xfId="8419" xr:uid="{75937B65-4C0F-4A43-8E29-E7682A212712}"/>
    <cellStyle name="Fixed 3 3" xfId="8420" xr:uid="{C897E0C2-868A-4122-9DD8-2ED835952092}"/>
    <cellStyle name="Fixed 3 4" xfId="8421" xr:uid="{BAAD8CDD-8349-483D-86A8-5A3EDC1A1B24}"/>
    <cellStyle name="Fixed 4" xfId="8422" xr:uid="{38E26FB4-56D1-4DF8-858C-AC05D51671E6}"/>
    <cellStyle name="Fixed 5" xfId="8423" xr:uid="{6F696519-F7F8-4DFB-8A25-D49E46A2E36E}"/>
    <cellStyle name="Fixed 6" xfId="8424" xr:uid="{2EE41385-B375-436E-94ED-42166024D938}"/>
    <cellStyle name="Fixed 7" xfId="8425" xr:uid="{2813753B-49CA-40B0-B05D-33D2E2733676}"/>
    <cellStyle name="Fixed 8" xfId="8426" xr:uid="{00771F9E-FBFE-4812-BAE0-73E572C80841}"/>
    <cellStyle name="Good 2 2" xfId="8427" xr:uid="{35560A08-E257-47EB-9191-BB456F7E86DD}"/>
    <cellStyle name="Good 2 3" xfId="8428" xr:uid="{579C3EA9-707F-4BC0-937C-2898171C31AD}"/>
    <cellStyle name="Good 2 4" xfId="8429" xr:uid="{E976486E-E619-483E-9E41-DDB3169B5E7F}"/>
    <cellStyle name="Good 2 5" xfId="8430" xr:uid="{E9A184B8-8F95-4FE7-B14C-5CB8A8AEB419}"/>
    <cellStyle name="Good 2 6" xfId="8431" xr:uid="{EE497FAA-5CEC-4536-A0EF-3D329A588F89}"/>
    <cellStyle name="Good 3" xfId="8432" xr:uid="{7E057593-8C28-4F13-BA63-0DF0C3707397}"/>
    <cellStyle name="Good 4" xfId="8433" xr:uid="{BAB84BCC-8955-4DC1-BCF6-1C6AB8F69547}"/>
    <cellStyle name="Good 5" xfId="8434" xr:uid="{14140B6E-E43E-430C-A210-BF8F78D41D61}"/>
    <cellStyle name="Good 6" xfId="8435" xr:uid="{265360F3-73EC-4920-A8A8-3E10E14EF5A2}"/>
    <cellStyle name="Grey" xfId="8436" xr:uid="{EDD42B09-4D93-40ED-BD3C-2D6100F1D437}"/>
    <cellStyle name="Header1" xfId="8437" xr:uid="{05CE9ECF-43B7-428F-8C33-01058D14D7EF}"/>
    <cellStyle name="Header2" xfId="8438" xr:uid="{13C5E8A9-D8ED-4287-A115-3DAF6E522435}"/>
    <cellStyle name="Header2 2" xfId="8439" xr:uid="{56860B93-95E0-4080-9CB4-558D7300800A}"/>
    <cellStyle name="Header2 2 2" xfId="9800" xr:uid="{6F87616D-5FF9-49BB-8AD2-21DEFDC311A5}"/>
    <cellStyle name="Header2 2 3" xfId="9559" xr:uid="{8C21A9AD-7FB3-4788-B8A6-C1CFC6C97420}"/>
    <cellStyle name="Header2 2 4" xfId="10266" xr:uid="{5BB08B14-B9C0-4999-9241-BD8564117C44}"/>
    <cellStyle name="Header2 3" xfId="9799" xr:uid="{47671C5D-0BF1-424D-A4C8-E637399E2087}"/>
    <cellStyle name="Header2 4" xfId="9564" xr:uid="{C50A4C80-11C9-4EC7-B27A-311F4D825DBB}"/>
    <cellStyle name="Header2 5" xfId="10265" xr:uid="{A5F29912-9876-4D63-8FC9-5EA8B863B5AE}"/>
    <cellStyle name="Heading 1 2 2" xfId="8440" xr:uid="{46E95A5A-CEB4-4327-84FC-2B703399ABE1}"/>
    <cellStyle name="Heading 1 2 3" xfId="8441" xr:uid="{F2EA13B6-7F29-440F-B303-7F64C72F3714}"/>
    <cellStyle name="Heading 1 2 4" xfId="8442" xr:uid="{7D06459B-918B-4E50-935D-57AC0FEE29E2}"/>
    <cellStyle name="Heading 1 2 5" xfId="8443" xr:uid="{3A9EF913-093F-448C-BFB0-30CD68C98C20}"/>
    <cellStyle name="Heading 1 2 6" xfId="8444" xr:uid="{AB5485D3-F14D-4A0E-97D7-4D2F69BC2EC1}"/>
    <cellStyle name="Heading 1 3" xfId="8445" xr:uid="{7017E40A-A1DF-4FF1-9200-B89A8CEDF049}"/>
    <cellStyle name="Heading 1 4" xfId="8446" xr:uid="{9EAE4234-A15F-402F-BD21-AC848D983D84}"/>
    <cellStyle name="Heading 1 5" xfId="8447" xr:uid="{90100CA2-5EA5-474F-B09C-C6FF8ECE1D9D}"/>
    <cellStyle name="Heading 1 6" xfId="8448" xr:uid="{F5519B7D-A796-4B3A-AC73-6E2E7BB2DE3D}"/>
    <cellStyle name="Heading 2 2 2" xfId="8449" xr:uid="{E3EE0619-FFA4-46D0-BC3D-7A1F3CCEB9B2}"/>
    <cellStyle name="Heading 2 2 3" xfId="8450" xr:uid="{77D5A3DE-9803-40F5-A5A3-75C9CE2C7A00}"/>
    <cellStyle name="Heading 2 2 4" xfId="8451" xr:uid="{D75B3946-8F3B-4284-A1C8-22978F7731C5}"/>
    <cellStyle name="Heading 2 2 5" xfId="8452" xr:uid="{4AB09919-7B6A-4371-B1C0-2C82FEED8B17}"/>
    <cellStyle name="Heading 2 2 6" xfId="8453" xr:uid="{8152D309-1542-4456-A5D0-0501C71C156B}"/>
    <cellStyle name="Heading 2 3" xfId="8454" xr:uid="{CB2ABE43-1E60-43CE-8D80-551B500D7508}"/>
    <cellStyle name="Heading 2 4" xfId="8455" xr:uid="{14D32FB6-8CFB-4C28-A27B-D555DE92E4E7}"/>
    <cellStyle name="Heading 2 5" xfId="8456" xr:uid="{FEAC233F-25C7-45CC-A6B9-F55F3D1F6713}"/>
    <cellStyle name="Heading 2 6" xfId="8457" xr:uid="{885E5915-72D9-47E6-9C8E-8710670EA553}"/>
    <cellStyle name="Heading 3 2 2" xfId="8458" xr:uid="{745D3F8C-5E5D-4103-A46D-07C991F8DD08}"/>
    <cellStyle name="Heading 3 2 3" xfId="8459" xr:uid="{4B9A6DCA-24D1-48D0-9177-00655092B0AD}"/>
    <cellStyle name="Heading 3 2 4" xfId="8460" xr:uid="{7C73CB9E-852D-4732-8E8C-164ABC80A5E0}"/>
    <cellStyle name="Heading 3 2 5" xfId="8461" xr:uid="{B9764FED-CF21-4286-A41D-E3B5B87268F2}"/>
    <cellStyle name="Heading 3 2 6" xfId="8462" xr:uid="{3267D5A0-B58B-4F67-8049-005EB59207D5}"/>
    <cellStyle name="Heading 3 3" xfId="8463" xr:uid="{F52266E9-5400-47A4-8EEF-CD7E66A43D60}"/>
    <cellStyle name="Heading 3 4" xfId="8464" xr:uid="{DDE167E9-1F6F-489D-85D6-1819324D6440}"/>
    <cellStyle name="Heading 3 5" xfId="8465" xr:uid="{B155434D-06F4-49B3-ABDD-2EF2DD231573}"/>
    <cellStyle name="Heading 3 6" xfId="8466" xr:uid="{311B644F-C0E9-41F5-AC40-92B38AF31B83}"/>
    <cellStyle name="Heading 4 2 2" xfId="8467" xr:uid="{EC7F1950-D008-481F-85AF-00868CF8A428}"/>
    <cellStyle name="Heading 4 2 3" xfId="8468" xr:uid="{5925C361-9A5F-449D-8CD5-26D0B632C180}"/>
    <cellStyle name="Heading 4 2 4" xfId="8469" xr:uid="{6F785230-27E7-485C-8D4E-030A9F3F7818}"/>
    <cellStyle name="Heading 4 2 5" xfId="8470" xr:uid="{31D705B3-376C-4729-B526-E6FE2EAB7105}"/>
    <cellStyle name="Heading 4 2 6" xfId="8471" xr:uid="{F8F013FD-B321-4000-92E4-65B9001B88C5}"/>
    <cellStyle name="Heading 4 3" xfId="8472" xr:uid="{F0B44AEB-E5F3-4A10-B5C8-7E0852FEC714}"/>
    <cellStyle name="Heading 4 4" xfId="8473" xr:uid="{102C947B-392C-4EE4-A6CA-7F7CA3965F5F}"/>
    <cellStyle name="Heading 4 5" xfId="8474" xr:uid="{62164577-62D1-4F8A-AA7D-CD2F97C0C439}"/>
    <cellStyle name="Heading 4 6" xfId="8475" xr:uid="{036C326F-5050-47D1-A370-0A255C6D5759}"/>
    <cellStyle name="Hyperlink 2" xfId="8476" xr:uid="{397E6D2C-7FA1-4E57-98A2-25DC4A5A0557}"/>
    <cellStyle name="Ian" xfId="8477" xr:uid="{730A61E1-0FE6-43EB-B8B7-E1300C1057CA}"/>
    <cellStyle name="Ian 10" xfId="8478" xr:uid="{95815C21-153D-4E7E-8616-2B1F319C0361}"/>
    <cellStyle name="Ian 11" xfId="8479" xr:uid="{BC271096-73F7-4C9C-80E3-9991C6A6136E}"/>
    <cellStyle name="Ian 12" xfId="8480" xr:uid="{6C8011A0-6229-4637-8CD2-836B2D436AC1}"/>
    <cellStyle name="Ian 13" xfId="8481" xr:uid="{B5A79E16-BD30-473C-AC0B-0D8CF5DDBA35}"/>
    <cellStyle name="Ian 14" xfId="8482" xr:uid="{29ED4176-2881-4806-B2E3-3BCFBDCEAABD}"/>
    <cellStyle name="Ian 15" xfId="8483" xr:uid="{EED08446-065E-4D39-88D4-20208A8D3ABA}"/>
    <cellStyle name="Ian 16" xfId="8484" xr:uid="{51CEB9C4-3557-43DB-AE9E-A188EBB70DF1}"/>
    <cellStyle name="Ian 17" xfId="8485" xr:uid="{0B0BFB20-8DCA-4B8F-8A71-016C55EEB791}"/>
    <cellStyle name="Ian 18" xfId="8486" xr:uid="{FE3A7413-3480-4665-AC4D-0296970CF9C9}"/>
    <cellStyle name="Ian 2" xfId="8487" xr:uid="{535D30E1-733C-416A-9835-50B4052C3CA1}"/>
    <cellStyle name="Ian 3" xfId="8488" xr:uid="{C5D5745F-EB5E-4D5C-ACE8-466E4066EA82}"/>
    <cellStyle name="Ian 4" xfId="8489" xr:uid="{3D93549C-F9FE-4CF2-9E44-6F3B5B5E27D0}"/>
    <cellStyle name="Ian 5" xfId="8490" xr:uid="{98A4E214-581A-41FD-9DFD-874FF59FB9DB}"/>
    <cellStyle name="Ian 6" xfId="8491" xr:uid="{CB973E7D-BEBD-49C8-A976-DB7116C5F368}"/>
    <cellStyle name="Ian 7" xfId="8492" xr:uid="{371ABEAF-4D84-4134-ACFF-9A5F353EE94E}"/>
    <cellStyle name="Ian 8" xfId="8493" xr:uid="{AB2E3A08-06F1-45B6-86E4-644396BFF054}"/>
    <cellStyle name="Ian 9" xfId="8494" xr:uid="{C9F24040-B7A1-4CE4-93D1-EE7DB6C0643F}"/>
    <cellStyle name="Ian_CAPEX" xfId="8495" xr:uid="{2BE21C52-B2BA-498A-9F79-EAB3B8A848B0}"/>
    <cellStyle name="Input [yellow]" xfId="8496" xr:uid="{C978D975-7FD3-4F29-8C43-6D28A31A2933}"/>
    <cellStyle name="Input [yellow] 10" xfId="9608" xr:uid="{F43D5694-EB29-4765-9E68-DE56403705A4}"/>
    <cellStyle name="Input [yellow] 2" xfId="8497" xr:uid="{C35494D7-6F0F-4194-BAA8-459D5178131B}"/>
    <cellStyle name="Input [yellow] 2 2" xfId="9450" xr:uid="{3AF9C03D-B0A0-4C5A-AD6A-187D08FE2451}"/>
    <cellStyle name="Input [yellow] 2 2 2" xfId="9942" xr:uid="{D077A5FB-2A98-4111-A8A7-D79444FA7C2D}"/>
    <cellStyle name="Input [yellow] 2 2 3" xfId="10170" xr:uid="{D24B3955-08D8-4CAD-9913-0EEADD859140}"/>
    <cellStyle name="Input [yellow] 2 2 4" xfId="10451" xr:uid="{3B92C9C3-7669-42F8-9F8D-6F8904D5C21E}"/>
    <cellStyle name="Input [yellow] 2 3" xfId="9802" xr:uid="{F87F16D8-CCA3-48D3-A621-8B4529DE2589}"/>
    <cellStyle name="Input [yellow] 2 4" xfId="9628" xr:uid="{7F5B6D36-EAF4-457D-9FAA-FD136EDA8682}"/>
    <cellStyle name="Input [yellow] 3" xfId="8498" xr:uid="{2D56CD04-E3B0-4021-B71F-2F3168E19045}"/>
    <cellStyle name="Input [yellow] 3 2" xfId="9494" xr:uid="{49745959-2013-45B7-8019-34893C692B2E}"/>
    <cellStyle name="Input [yellow] 3 2 2" xfId="9985" xr:uid="{FE376E78-443B-4EDD-9257-9ECC7A19D09E}"/>
    <cellStyle name="Input [yellow] 3 2 3" xfId="10213" xr:uid="{29A5E323-3FCC-4ED5-ACEA-EB1C97F51E2E}"/>
    <cellStyle name="Input [yellow] 3 2 4" xfId="10494" xr:uid="{D3627772-CF90-4C6E-ABF3-3A7531E41F45}"/>
    <cellStyle name="Input [yellow] 3 3" xfId="9803" xr:uid="{A5AE0686-A4F4-4510-B53A-02463681E029}"/>
    <cellStyle name="Input [yellow] 3 4" xfId="9581" xr:uid="{8E729C83-7319-43A6-A590-0DCE5A8D3791}"/>
    <cellStyle name="Input [yellow] 4" xfId="8499" xr:uid="{F37B7F28-8955-40EF-8F60-C00BBB58B0F5}"/>
    <cellStyle name="Input [yellow] 4 2" xfId="9509" xr:uid="{6C627DEC-9C6C-4B36-8183-72F7CBCA67E5}"/>
    <cellStyle name="Input [yellow] 4 2 2" xfId="9999" xr:uid="{C4AADB3F-9857-4382-821A-A0873728319E}"/>
    <cellStyle name="Input [yellow] 4 2 3" xfId="10227" xr:uid="{C6EBA717-7E14-4B97-9EEA-5B911684B9B0}"/>
    <cellStyle name="Input [yellow] 4 2 4" xfId="10508" xr:uid="{CB0487C9-0D28-447C-A1C3-1AE8A42DE173}"/>
    <cellStyle name="Input [yellow] 4 3" xfId="9804" xr:uid="{1CDAC508-8FDE-45F3-99B1-BDBC6402FE05}"/>
    <cellStyle name="Input [yellow] 4 4" xfId="9627" xr:uid="{756D5A8D-39AE-42C8-A123-A80B01B9AA74}"/>
    <cellStyle name="Input [yellow] 5" xfId="8500" xr:uid="{BB0862FC-F2F4-48C1-9865-4EAB197FD0DE}"/>
    <cellStyle name="Input [yellow] 5 2" xfId="9451" xr:uid="{6C924828-ECDE-455A-A7DA-EB8F9BE48297}"/>
    <cellStyle name="Input [yellow] 5 2 2" xfId="9943" xr:uid="{40FD7299-6EB0-4C5C-BD13-F68052870BF9}"/>
    <cellStyle name="Input [yellow] 5 2 3" xfId="10171" xr:uid="{B4AA6F96-F5E7-41CE-A1EE-8778229535BB}"/>
    <cellStyle name="Input [yellow] 5 2 4" xfId="10452" xr:uid="{A1032571-FEA3-4ED4-9713-31CC827DD00C}"/>
    <cellStyle name="Input [yellow] 5 3" xfId="9805" xr:uid="{76F8828A-F42E-49FF-93FD-20001F07EF28}"/>
    <cellStyle name="Input [yellow] 5 4" xfId="9626" xr:uid="{87E6F1BB-B4B3-4941-B9F8-12177603DA9F}"/>
    <cellStyle name="Input [yellow] 6" xfId="8501" xr:uid="{30D2CE5B-38B6-4DA1-BF62-214051F4D25C}"/>
    <cellStyle name="Input [yellow] 6 2" xfId="9396" xr:uid="{BD663589-1F0C-4089-BF3F-8D87A7CAE74D}"/>
    <cellStyle name="Input [yellow] 6 2 2" xfId="9893" xr:uid="{3D092EA3-FBA9-4223-A7CB-28B5725679A2}"/>
    <cellStyle name="Input [yellow] 6 2 3" xfId="10121" xr:uid="{175BC0A8-5E55-4056-AAD5-D6E53A32D025}"/>
    <cellStyle name="Input [yellow] 6 2 4" xfId="10402" xr:uid="{FFFD438A-BF70-478F-B12E-4079E3F04DC9}"/>
    <cellStyle name="Input [yellow] 6 3" xfId="9806" xr:uid="{C0E64B6C-DAF9-4F9C-A883-F966B272F125}"/>
    <cellStyle name="Input [yellow] 6 4" xfId="9580" xr:uid="{6F682EA8-34C6-4202-8121-065CA2A88C1E}"/>
    <cellStyle name="Input [yellow] 7" xfId="8502" xr:uid="{88FBA784-F659-4E5C-8AFC-F2BDF3005244}"/>
    <cellStyle name="Input [yellow] 7 2" xfId="9408" xr:uid="{2E3DC70A-6FCC-4066-9943-9FBBD64285D4}"/>
    <cellStyle name="Input [yellow] 7 2 2" xfId="9905" xr:uid="{16DC3475-8BF2-486E-83B6-3B80F31BE573}"/>
    <cellStyle name="Input [yellow] 7 2 3" xfId="10133" xr:uid="{ED432521-0326-44CF-80FD-1C189179D8D3}"/>
    <cellStyle name="Input [yellow] 7 2 4" xfId="10414" xr:uid="{1C27A7E8-8930-418D-8ED4-22D5EE132AAB}"/>
    <cellStyle name="Input [yellow] 7 3" xfId="9807" xr:uid="{56F55946-E8DA-4FDE-9DBF-163BA7B7D288}"/>
    <cellStyle name="Input [yellow] 7 4" xfId="9579" xr:uid="{BADE2B96-5E4A-4519-9626-8D7DE81DBD6A}"/>
    <cellStyle name="Input [yellow] 8" xfId="9313" xr:uid="{54267E19-EA4A-4ABF-9344-7C89009A2571}"/>
    <cellStyle name="Input [yellow] 8 2" xfId="9815" xr:uid="{93E3011F-8CC7-4D78-8AFA-1B87BA0589E2}"/>
    <cellStyle name="Input [yellow] 8 3" xfId="9661" xr:uid="{BCE2EDFD-12A4-42D7-81C0-F3FFD03E92CB}"/>
    <cellStyle name="Input [yellow] 8 4" xfId="10324" xr:uid="{13E2EB0E-9A05-470E-A0E6-E27CD03B6B40}"/>
    <cellStyle name="Input [yellow] 9" xfId="9801" xr:uid="{F8E8FCC7-C025-48D8-97AF-56F2B84FFC09}"/>
    <cellStyle name="Input 2" xfId="8503" xr:uid="{D6366672-BF0F-4ACC-B8D8-5D89F3773707}"/>
    <cellStyle name="Input 2 2" xfId="8504" xr:uid="{ED0296F6-DB9C-44EA-AFB1-3623B2A5FBB7}"/>
    <cellStyle name="Input 2 2 2" xfId="8505" xr:uid="{A3ACEDA1-0008-4244-BA25-0193756D66D6}"/>
    <cellStyle name="Input 2 2 2 2" xfId="9276" xr:uid="{A5504734-AC2E-47C2-8FD4-41BE953F76AA}"/>
    <cellStyle name="Input 2 2 2 2 2" xfId="9469" xr:uid="{3682A846-63C3-4447-B451-D80FD4B3364F}"/>
    <cellStyle name="Input 2 2 2 2 2 2" xfId="9961" xr:uid="{BBD859AC-C776-4EAF-AFED-117F0F9F1368}"/>
    <cellStyle name="Input 2 2 2 2 2 3" xfId="10189" xr:uid="{E072A765-080B-4B59-B42E-28FFE56DE09A}"/>
    <cellStyle name="Input 2 2 2 2 2 4" xfId="10470" xr:uid="{687A9D36-5DDC-4C60-A3B7-D72D50D6FEFE}"/>
    <cellStyle name="Input 2 2 2 2 3" xfId="9681" xr:uid="{7927D52D-461F-480F-BD66-B2B480FFA3AB}"/>
    <cellStyle name="Input 2 2 2 3" xfId="9485" xr:uid="{3CE44976-273E-4FEC-A864-81A7232C6F8A}"/>
    <cellStyle name="Input 2 2 2 3 2" xfId="9977" xr:uid="{93E8F31B-C25D-4997-9FF2-18DFE9A6C669}"/>
    <cellStyle name="Input 2 2 2 3 3" xfId="10205" xr:uid="{500A161B-7BA6-49B5-B506-637CC717A6C3}"/>
    <cellStyle name="Input 2 2 2 3 4" xfId="10486" xr:uid="{900EB209-02E9-4C8F-97D8-47D78453E1A1}"/>
    <cellStyle name="Input 2 2 2 4" xfId="9578" xr:uid="{64F98C4A-41CE-45FF-87E2-D72EEAB36645}"/>
    <cellStyle name="Input 2 2 3" xfId="9275" xr:uid="{C9872127-06B3-4686-84F4-4667B8565443}"/>
    <cellStyle name="Input 2 2 3 2" xfId="9468" xr:uid="{1854EEAC-D638-4F6F-832F-DDFC2FF50D49}"/>
    <cellStyle name="Input 2 2 3 2 2" xfId="9960" xr:uid="{DD907A4A-1D76-4C35-832F-20CAE18BF6FC}"/>
    <cellStyle name="Input 2 2 3 2 3" xfId="10188" xr:uid="{DA193B09-C655-49D8-9A3B-3E473B1CA902}"/>
    <cellStyle name="Input 2 2 3 2 4" xfId="10469" xr:uid="{96FD5A6B-D517-479F-B83D-1A9B82B58D6C}"/>
    <cellStyle name="Input 2 2 3 3" xfId="9682" xr:uid="{ADE0B75A-8A58-4107-9A0D-5F760E58DEF2}"/>
    <cellStyle name="Input 2 2 4" xfId="9358" xr:uid="{1E2F7281-719E-4346-94A6-C94520B5788E}"/>
    <cellStyle name="Input 2 2 4 2" xfId="9859" xr:uid="{2AD58498-6BF5-4F4E-BA97-268689CEA91E}"/>
    <cellStyle name="Input 2 2 4 3" xfId="10087" xr:uid="{DF946B87-E71C-48AA-88D8-D0796B13070D}"/>
    <cellStyle name="Input 2 2 4 4" xfId="10368" xr:uid="{C69F8876-D2A8-4AE5-A5A4-F5E59BB7469E}"/>
    <cellStyle name="Input 2 2 5" xfId="9625" xr:uid="{AB5DD912-F1B7-436B-A824-D368BB4662CF}"/>
    <cellStyle name="Input 2 3" xfId="8506" xr:uid="{FF61CD42-8FD7-4B57-9E2E-D8295FC30411}"/>
    <cellStyle name="Input 2 3 2" xfId="8507" xr:uid="{4D25F18B-D648-4195-9D91-5BAEC1EFFF0A}"/>
    <cellStyle name="Input 2 3 2 2" xfId="9278" xr:uid="{D02CAEB1-0F3C-46B9-BFB0-0EAB1A0AB38C}"/>
    <cellStyle name="Input 2 3 2 2 2" xfId="9535" xr:uid="{7B61C4AE-18E3-4797-827B-6BB646081742}"/>
    <cellStyle name="Input 2 3 2 2 2 2" xfId="10024" xr:uid="{67BE9D0F-CE9C-40B0-99C7-D83B76EE9A69}"/>
    <cellStyle name="Input 2 3 2 2 2 3" xfId="10252" xr:uid="{09E484BC-5D2C-4BA6-8738-F27DDECB1966}"/>
    <cellStyle name="Input 2 3 2 2 2 4" xfId="10533" xr:uid="{88C826EF-87D6-4CDF-95C7-32E7F756ECA5}"/>
    <cellStyle name="Input 2 3 2 2 3" xfId="9679" xr:uid="{6773E9D4-A7DE-4BA9-A33F-2815BAB59DD7}"/>
    <cellStyle name="Input 2 3 2 3" xfId="9474" xr:uid="{7F70EB34-93FF-40F5-92A7-FA4F8E78C39E}"/>
    <cellStyle name="Input 2 3 2 3 2" xfId="9966" xr:uid="{320A9029-F26F-4756-89FA-F5DF29C16955}"/>
    <cellStyle name="Input 2 3 2 3 3" xfId="10194" xr:uid="{3EDE0FC0-6AA4-4B8B-953B-B6F7D826769F}"/>
    <cellStyle name="Input 2 3 2 3 4" xfId="10475" xr:uid="{0B42701F-6722-4FB4-81DF-0B3BE7AF1886}"/>
    <cellStyle name="Input 2 3 2 4" xfId="9558" xr:uid="{1BED3CA4-C983-4B53-8423-3CD82E9BB5DD}"/>
    <cellStyle name="Input 2 3 3" xfId="9277" xr:uid="{A1D30A00-C98B-4FB9-85EE-C9D311721D12}"/>
    <cellStyle name="Input 2 3 3 2" xfId="9315" xr:uid="{5A624015-42A3-4289-A6DE-3171F30CEC2D}"/>
    <cellStyle name="Input 2 3 3 2 2" xfId="9817" xr:uid="{669C9A4A-B5BC-4B28-971F-50B3AAFE5D2A}"/>
    <cellStyle name="Input 2 3 3 2 3" xfId="9659" xr:uid="{A6057043-9EA5-4008-AB47-2CA1AD3ABE96}"/>
    <cellStyle name="Input 2 3 3 2 4" xfId="10326" xr:uid="{86C00F32-0842-44E3-92EA-6014B610064E}"/>
    <cellStyle name="Input 2 3 3 3" xfId="9680" xr:uid="{41CC7CFC-F2E6-4709-A9D2-F628FD2C7D6E}"/>
    <cellStyle name="Input 2 3 4" xfId="9381" xr:uid="{AE380761-F386-434F-AFF4-D8DBC2F562D9}"/>
    <cellStyle name="Input 2 3 4 2" xfId="9880" xr:uid="{2B1C082F-F181-4388-A3E6-3D558A56761F}"/>
    <cellStyle name="Input 2 3 4 3" xfId="10108" xr:uid="{161799F9-72B4-4C53-9A57-1BB59C42CB17}"/>
    <cellStyle name="Input 2 3 4 4" xfId="10389" xr:uid="{CDD4D7C3-BD98-4CBE-9AAE-BB037D61C290}"/>
    <cellStyle name="Input 2 3 5" xfId="9577" xr:uid="{93C658F1-229C-4AD7-B2DD-B6D94035A7AB}"/>
    <cellStyle name="Input 2 4" xfId="8508" xr:uid="{CFA15AA8-81DD-41CC-9854-81CF84D0F98C}"/>
    <cellStyle name="Input 2 4 2" xfId="8509" xr:uid="{7EA9DB78-7902-42C7-BE1A-95E7C4BD3BD4}"/>
    <cellStyle name="Input 2 4 2 2" xfId="9280" xr:uid="{E3E68B2F-0813-4652-8EBE-E80CF957C482}"/>
    <cellStyle name="Input 2 4 2 2 2" xfId="9392" xr:uid="{54D9CE4C-2BA7-4CCD-9C3C-0CC3F5B8A278}"/>
    <cellStyle name="Input 2 4 2 2 2 2" xfId="9890" xr:uid="{C2704F6E-8008-4901-88C9-13ED83FD15B6}"/>
    <cellStyle name="Input 2 4 2 2 2 3" xfId="10118" xr:uid="{9CA6F03F-AF9A-422E-A868-D8AE7FDB12E6}"/>
    <cellStyle name="Input 2 4 2 2 2 4" xfId="10399" xr:uid="{AF472B83-F54F-483A-B9B8-D66AFF76F6A4}"/>
    <cellStyle name="Input 2 4 2 2 3" xfId="9677" xr:uid="{610FEE8D-D13F-4A84-AF0A-E297E3D8AF83}"/>
    <cellStyle name="Input 2 4 2 3" xfId="9418" xr:uid="{AA1DBBC1-3C97-45EB-AB4D-B42B9F95530F}"/>
    <cellStyle name="Input 2 4 2 3 2" xfId="9915" xr:uid="{40607827-7057-4033-81F9-5B0887578628}"/>
    <cellStyle name="Input 2 4 2 3 3" xfId="10143" xr:uid="{49A5D755-60AD-400D-90B5-C9706EABCCC2}"/>
    <cellStyle name="Input 2 4 2 3 4" xfId="10424" xr:uid="{0BB7D479-C65E-48E5-AD50-AFE08C4BD45F}"/>
    <cellStyle name="Input 2 4 2 4" xfId="9607" xr:uid="{7896AEE7-1CDA-4EA1-9CBD-14558030A0DF}"/>
    <cellStyle name="Input 2 4 3" xfId="9279" xr:uid="{65BEC28F-8CE3-4A41-8ED4-420C163A9DEE}"/>
    <cellStyle name="Input 2 4 3 2" xfId="9362" xr:uid="{ADB2CCC3-1DC1-4053-8732-41B4400BA55E}"/>
    <cellStyle name="Input 2 4 3 2 2" xfId="9863" xr:uid="{06A55B4B-9817-4F88-B2F5-B4030E97FF98}"/>
    <cellStyle name="Input 2 4 3 2 3" xfId="10091" xr:uid="{F5D0622C-74C6-4230-9591-0273AD081B68}"/>
    <cellStyle name="Input 2 4 3 2 4" xfId="10372" xr:uid="{8566A058-1959-4597-B23C-0C5593F61745}"/>
    <cellStyle name="Input 2 4 3 3" xfId="9678" xr:uid="{357442B2-F03A-4A18-9099-CD0F00DC45C6}"/>
    <cellStyle name="Input 2 4 4" xfId="9336" xr:uid="{7E323083-3567-41E5-8D33-0435174814B8}"/>
    <cellStyle name="Input 2 4 4 2" xfId="9837" xr:uid="{754FEC36-5A08-48E8-AA46-4D7BB954F058}"/>
    <cellStyle name="Input 2 4 4 3" xfId="10065" xr:uid="{8CECDE57-E21A-4F35-A431-2A21B2EDF6EA}"/>
    <cellStyle name="Input 2 4 4 4" xfId="10346" xr:uid="{AB4FC237-54EC-4127-B167-4BD217D1D1A4}"/>
    <cellStyle name="Input 2 4 5" xfId="9557" xr:uid="{DDFF2B8C-B48A-4776-A5D1-17391DCE8DB3}"/>
    <cellStyle name="Input 2 5" xfId="8510" xr:uid="{F30A3A96-D4E2-4B2A-9033-5F4EE7A3AB80}"/>
    <cellStyle name="Input 2 5 2" xfId="8511" xr:uid="{2A23F2FB-2084-44C8-BEC2-807E42BDD820}"/>
    <cellStyle name="Input 2 5 2 2" xfId="9282" xr:uid="{7BB5F4A0-021A-48A4-8C70-C382FF68E71C}"/>
    <cellStyle name="Input 2 5 2 2 2" xfId="9445" xr:uid="{08A36757-2C9C-4823-9681-E9E8F2B46267}"/>
    <cellStyle name="Input 2 5 2 2 2 2" xfId="9937" xr:uid="{1160CA18-6DB8-4620-B21B-B917EFDE85BE}"/>
    <cellStyle name="Input 2 5 2 2 2 3" xfId="10165" xr:uid="{A6D067F8-F194-46F5-9C65-367904263543}"/>
    <cellStyle name="Input 2 5 2 2 2 4" xfId="10446" xr:uid="{356CDE82-21F8-4074-BDC9-41947883342B}"/>
    <cellStyle name="Input 2 5 2 2 3" xfId="9675" xr:uid="{2A2A8E61-BD5D-4791-82C9-A580D728C853}"/>
    <cellStyle name="Input 2 5 2 3" xfId="9325" xr:uid="{75D7D644-EF71-41CD-9235-59B303B86B0A}"/>
    <cellStyle name="Input 2 5 2 3 2" xfId="9827" xr:uid="{176BBCAE-DB1A-4667-998A-DC08A62F5548}"/>
    <cellStyle name="Input 2 5 2 3 3" xfId="10055" xr:uid="{DF25ED7F-5EAA-4F07-899E-4644A055E4AF}"/>
    <cellStyle name="Input 2 5 2 3 4" xfId="10336" xr:uid="{1CF565B1-D85C-4C2C-B8DA-8965690BDD42}"/>
    <cellStyle name="Input 2 5 2 4" xfId="9576" xr:uid="{1AC0E3A2-C376-4BEF-9335-C6AE8025DB9E}"/>
    <cellStyle name="Input 2 5 3" xfId="9281" xr:uid="{8C3D01BB-CB2F-4BCE-BF04-B18CF028EAD8}"/>
    <cellStyle name="Input 2 5 3 2" xfId="9512" xr:uid="{5C4B0921-34FA-4885-A3B3-2EC89C6E4059}"/>
    <cellStyle name="Input 2 5 3 2 2" xfId="10002" xr:uid="{6E6CBAF9-2C33-484E-9963-C48013F7F4F9}"/>
    <cellStyle name="Input 2 5 3 2 3" xfId="10230" xr:uid="{4F6C06E9-6597-4D59-889D-FC79F49C8EE8}"/>
    <cellStyle name="Input 2 5 3 2 4" xfId="10511" xr:uid="{419B708A-FA2F-4A3F-B079-E6B6D6E279BE}"/>
    <cellStyle name="Input 2 5 3 3" xfId="9676" xr:uid="{FFE62775-7C4F-4723-862D-F18CA0765081}"/>
    <cellStyle name="Input 2 5 4" xfId="9357" xr:uid="{7179FD07-4043-4B6B-9F28-291F473E547C}"/>
    <cellStyle name="Input 2 5 4 2" xfId="9858" xr:uid="{E784194F-A4B1-4F18-A40C-09449089B77A}"/>
    <cellStyle name="Input 2 5 4 3" xfId="10086" xr:uid="{96C5C621-ECFE-4AEA-8EE1-E6E6E7FC40B3}"/>
    <cellStyle name="Input 2 5 4 4" xfId="10367" xr:uid="{5F509669-3480-483B-9D59-7D17B4B7285D}"/>
    <cellStyle name="Input 2 5 5" xfId="9624" xr:uid="{DECA37A4-96F8-45BE-B434-F6F04DABC8B3}"/>
    <cellStyle name="Input 2 6" xfId="8512" xr:uid="{717C904A-8D2E-4DD9-8F2D-1FB6A91F3478}"/>
    <cellStyle name="Input 2 6 2" xfId="8513" xr:uid="{F3BB44AA-489A-4297-B807-B9DEB5EDA931}"/>
    <cellStyle name="Input 2 6 2 2" xfId="9284" xr:uid="{A6C45794-E163-4AB3-9CEF-5367EFB44FDE}"/>
    <cellStyle name="Input 2 6 2 2 2" xfId="9536" xr:uid="{C9908B30-DBD8-4D0D-81BC-F36434D27EDC}"/>
    <cellStyle name="Input 2 6 2 2 2 2" xfId="10025" xr:uid="{1300A0DD-D951-4DE8-9390-3D3B0187244B}"/>
    <cellStyle name="Input 2 6 2 2 2 3" xfId="10253" xr:uid="{F17FA314-4CA4-47DA-9ED2-A3B4A362E693}"/>
    <cellStyle name="Input 2 6 2 2 2 4" xfId="10534" xr:uid="{6A3A5147-A8A1-4031-AF93-4F8F54DF0CE4}"/>
    <cellStyle name="Input 2 6 2 2 3" xfId="9673" xr:uid="{AA002A22-1633-4631-9F46-B7231E8DB8B4}"/>
    <cellStyle name="Input 2 6 2 3" xfId="9484" xr:uid="{B06CDEE6-383A-489D-B9F5-FFA4A105462E}"/>
    <cellStyle name="Input 2 6 2 3 2" xfId="9976" xr:uid="{81CD5553-3D15-4C4C-A2ED-86FC10876AFE}"/>
    <cellStyle name="Input 2 6 2 3 3" xfId="10204" xr:uid="{BCC7B870-8CEB-4899-9052-C12A60248E13}"/>
    <cellStyle name="Input 2 6 2 3 4" xfId="10485" xr:uid="{363EFD89-07A0-4E3D-A972-2A068C4305B3}"/>
    <cellStyle name="Input 2 6 2 4" xfId="9622" xr:uid="{0DED4106-DCBF-44E4-8AEF-73256156057A}"/>
    <cellStyle name="Input 2 6 3" xfId="9283" xr:uid="{53CA7C6B-0CF1-466C-9534-CFE213FF2C30}"/>
    <cellStyle name="Input 2 6 3 2" xfId="9379" xr:uid="{AC8CC8DB-0872-4FCA-A10B-30F0A56596C5}"/>
    <cellStyle name="Input 2 6 3 2 2" xfId="9878" xr:uid="{2495F301-27DC-4BD4-950A-8E3C38C724BD}"/>
    <cellStyle name="Input 2 6 3 2 3" xfId="10106" xr:uid="{D79C939C-29C0-472C-939F-EA9E1A4A9299}"/>
    <cellStyle name="Input 2 6 3 2 4" xfId="10387" xr:uid="{5B81FAF5-D767-4888-953E-1FAFA7786BEC}"/>
    <cellStyle name="Input 2 6 3 3" xfId="9674" xr:uid="{4E0771E8-3A56-4BD8-A20D-0423FA27BD39}"/>
    <cellStyle name="Input 2 6 4" xfId="9337" xr:uid="{818DD273-B6E4-49B3-93C4-519BB0B76B59}"/>
    <cellStyle name="Input 2 6 4 2" xfId="9838" xr:uid="{BD0892A9-D32C-4AC2-82A4-AFFE49897A73}"/>
    <cellStyle name="Input 2 6 4 3" xfId="10066" xr:uid="{C2FD3BA0-0A49-45A1-9053-5BDDDAEA2BA4}"/>
    <cellStyle name="Input 2 6 4 4" xfId="10347" xr:uid="{530DE1BD-76F0-4F53-A586-3790A83FA566}"/>
    <cellStyle name="Input 2 6 5" xfId="9623" xr:uid="{05DF57D2-5838-4C92-A1BB-6A15517F7680}"/>
    <cellStyle name="Input 3" xfId="8514" xr:uid="{4C54F909-157E-481D-8B77-1A68E1EE735F}"/>
    <cellStyle name="Input 3 2" xfId="8515" xr:uid="{92B7E966-723D-4F76-A436-4717745370C3}"/>
    <cellStyle name="Input 3 2 2" xfId="9286" xr:uid="{4D26354D-4398-4117-8454-9A95EAAC1F29}"/>
    <cellStyle name="Input 3 2 2 2" xfId="9352" xr:uid="{F12A0E1C-BED4-437C-868D-0983F265F717}"/>
    <cellStyle name="Input 3 2 2 2 2" xfId="9853" xr:uid="{D5EF43EE-973D-4F77-BBEE-A2869AED8F00}"/>
    <cellStyle name="Input 3 2 2 2 3" xfId="10081" xr:uid="{8E501638-7A4E-42AC-88EE-0E2336F52514}"/>
    <cellStyle name="Input 3 2 2 2 4" xfId="10362" xr:uid="{1AB58930-E68B-444A-B3BD-65B15C14492B}"/>
    <cellStyle name="Input 3 2 2 3" xfId="9671" xr:uid="{1757717D-1CB7-4189-89AE-3C16FD867157}"/>
    <cellStyle name="Input 3 2 3" xfId="9417" xr:uid="{FA2B51DD-DD8D-4779-96A0-A807C82230AB}"/>
    <cellStyle name="Input 3 2 3 2" xfId="9914" xr:uid="{7E5CD715-832F-46A4-86AB-ABDC1863D748}"/>
    <cellStyle name="Input 3 2 3 3" xfId="10142" xr:uid="{CFED5F4E-0381-407C-90AE-ACA1EFB7CBD6}"/>
    <cellStyle name="Input 3 2 3 4" xfId="10423" xr:uid="{9600503C-23E1-4CFE-9D28-C38E21F00419}"/>
    <cellStyle name="Input 3 2 4" xfId="9574" xr:uid="{B84FF989-81FB-4943-B809-8550821A77CC}"/>
    <cellStyle name="Input 3 3" xfId="9285" xr:uid="{382F2FDF-C1E0-45BC-8610-528B024A5034}"/>
    <cellStyle name="Input 3 3 2" xfId="9537" xr:uid="{283F7B93-D78E-49A5-BAFD-C19A854FEDD1}"/>
    <cellStyle name="Input 3 3 2 2" xfId="10026" xr:uid="{7535B2A1-79C9-4290-8157-CD999D7EACCF}"/>
    <cellStyle name="Input 3 3 2 3" xfId="10254" xr:uid="{4C5C3DE0-7C50-48C8-A7C5-8E00BEB32EE1}"/>
    <cellStyle name="Input 3 3 2 4" xfId="10535" xr:uid="{C86300F2-24C2-4480-8EE8-4A34D9C2A2B9}"/>
    <cellStyle name="Input 3 3 3" xfId="9672" xr:uid="{F0908F1E-694A-48A7-A475-A5CBBA6AAB4A}"/>
    <cellStyle name="Input 3 4" xfId="9341" xr:uid="{0821C95C-6934-4C4B-A964-C040AF776048}"/>
    <cellStyle name="Input 3 4 2" xfId="9842" xr:uid="{02009242-5AA7-4DD3-9FAA-867167494AD5}"/>
    <cellStyle name="Input 3 4 3" xfId="10070" xr:uid="{B0416711-2510-4499-B0CE-FBE8531CADB0}"/>
    <cellStyle name="Input 3 4 4" xfId="10351" xr:uid="{CA0A23ED-7C10-4B93-9FFB-2C3C1423EF44}"/>
    <cellStyle name="Input 3 5" xfId="9575" xr:uid="{29C4065B-AAA1-4DAE-91DD-B605B8DC0A76}"/>
    <cellStyle name="Input 4" xfId="8516" xr:uid="{91BEC56B-5880-4F37-8193-805BE6AFEF02}"/>
    <cellStyle name="Input 4 2" xfId="8517" xr:uid="{A60E93BD-13EB-431E-BCF0-A4D70E21FDA5}"/>
    <cellStyle name="Input 4 2 2" xfId="9288" xr:uid="{3A74E060-FA71-43B2-BFF0-3D51A56F615A}"/>
    <cellStyle name="Input 4 2 2 2" xfId="9495" xr:uid="{5456A4CB-4969-4413-9BF5-9C8F8A463906}"/>
    <cellStyle name="Input 4 2 2 2 2" xfId="9986" xr:uid="{AA0F94F9-0DE5-4483-939F-7244442FD2F4}"/>
    <cellStyle name="Input 4 2 2 2 3" xfId="10214" xr:uid="{7FFACDF1-B53A-4D3F-BF3B-6219FC6322C2}"/>
    <cellStyle name="Input 4 2 2 2 4" xfId="10495" xr:uid="{20793815-1577-4CE9-89E3-353E856497FC}"/>
    <cellStyle name="Input 4 2 2 3" xfId="9669" xr:uid="{832439A5-C510-45B7-B281-941E83697A53}"/>
    <cellStyle name="Input 4 2 3" xfId="9338" xr:uid="{79F118BB-CB5E-40A9-AEFA-AEA147658A7E}"/>
    <cellStyle name="Input 4 2 3 2" xfId="9839" xr:uid="{8D6919B2-7C9E-40AE-8E31-A8AA7EEFF381}"/>
    <cellStyle name="Input 4 2 3 3" xfId="10067" xr:uid="{5BFCC145-6C72-4BB1-86CD-C303A4854C84}"/>
    <cellStyle name="Input 4 2 3 4" xfId="10348" xr:uid="{96071AD1-153B-451B-B814-FBCB0A6A390F}"/>
    <cellStyle name="Input 4 2 4" xfId="9620" xr:uid="{EBFA85D1-9B56-480C-876A-E2B6CE32BF01}"/>
    <cellStyle name="Input 4 3" xfId="9287" xr:uid="{2CC319E9-E22B-4D28-B87F-7E0EED1C4E5D}"/>
    <cellStyle name="Input 4 3 2" xfId="9481" xr:uid="{FA1D706D-D55D-45A1-8BBF-AA350379A408}"/>
    <cellStyle name="Input 4 3 2 2" xfId="9973" xr:uid="{DA76B450-3398-49FB-9862-0C501FB8835B}"/>
    <cellStyle name="Input 4 3 2 3" xfId="10201" xr:uid="{35FA1FFE-D87B-4FD8-9982-9D30C5CB5ED4}"/>
    <cellStyle name="Input 4 3 2 4" xfId="10482" xr:uid="{1BA2A525-8D00-49A6-B124-58946CEFF839}"/>
    <cellStyle name="Input 4 3 3" xfId="9670" xr:uid="{790EE1F4-9B4E-4F3F-873A-ECC2E991F8CF}"/>
    <cellStyle name="Input 4 4" xfId="9414" xr:uid="{83C62E3C-B1AE-42A1-9C73-15B2263E71F1}"/>
    <cellStyle name="Input 4 4 2" xfId="9911" xr:uid="{D4A3EFF7-D328-40B9-8717-B73C43B31AC4}"/>
    <cellStyle name="Input 4 4 3" xfId="10139" xr:uid="{03CBC062-853D-4A2B-A82C-833D6223A967}"/>
    <cellStyle name="Input 4 4 4" xfId="10420" xr:uid="{69BD6557-DC91-4AFE-B22C-57EBC4AC5EB3}"/>
    <cellStyle name="Input 4 5" xfId="9621" xr:uid="{1A893124-4BAB-4214-B6AD-1C9C987D7086}"/>
    <cellStyle name="Input 5" xfId="8518" xr:uid="{AE1D77F5-8344-49D1-BD12-0160ADDA6B0B}"/>
    <cellStyle name="Input 5 2" xfId="8519" xr:uid="{408F6DDA-4EFE-44FE-A0AF-FFAC00BDAF63}"/>
    <cellStyle name="Input 5 2 2" xfId="9290" xr:uid="{9AA523E8-8F26-4438-961F-C29EC3EBCF52}"/>
    <cellStyle name="Input 5 2 2 2" xfId="9436" xr:uid="{2719A6C4-6D77-45CB-A963-DD7C3DEA2CFE}"/>
    <cellStyle name="Input 5 2 2 2 2" xfId="9928" xr:uid="{CD71D33B-7994-4011-9971-C93459E8D6CE}"/>
    <cellStyle name="Input 5 2 2 2 3" xfId="10156" xr:uid="{51938F61-1DAD-4ED9-BC3D-00B311982F02}"/>
    <cellStyle name="Input 5 2 2 2 4" xfId="10437" xr:uid="{D8BF6114-6F1F-4497-9D7D-D9AEC0A125B5}"/>
    <cellStyle name="Input 5 2 2 3" xfId="9667" xr:uid="{98A46CE2-518E-40AE-A377-B953364472C2}"/>
    <cellStyle name="Input 5 2 3" xfId="9429" xr:uid="{0DC432AF-F35C-4D73-A2E9-22844DF6DFE9}"/>
    <cellStyle name="Input 5 2 3 2" xfId="9923" xr:uid="{5BA88538-3562-4C2B-B61B-7D7729E0B7BE}"/>
    <cellStyle name="Input 5 2 3 3" xfId="10151" xr:uid="{FC00CA99-6803-4CD3-8ECB-631C774C13FC}"/>
    <cellStyle name="Input 5 2 3 4" xfId="10432" xr:uid="{D1099204-A5EB-4600-91A8-CCAF206B92F4}"/>
    <cellStyle name="Input 5 2 4" xfId="9572" xr:uid="{C0EACC89-945F-4218-91F4-FB64DE2500E9}"/>
    <cellStyle name="Input 5 3" xfId="9289" xr:uid="{D3B08521-3ED0-4411-9B6C-BA9ABE5E92F6}"/>
    <cellStyle name="Input 5 3 2" xfId="9507" xr:uid="{7F5A329D-C3C9-4F08-A381-0854981BE675}"/>
    <cellStyle name="Input 5 3 2 2" xfId="9997" xr:uid="{264E0AD1-8B28-41D0-B2F7-C5400871DBBC}"/>
    <cellStyle name="Input 5 3 2 3" xfId="10225" xr:uid="{39FC6D2B-5B49-4303-B9D6-A4DC59C95364}"/>
    <cellStyle name="Input 5 3 2 4" xfId="10506" xr:uid="{AD36E0B3-F6A6-479C-A38D-956D5001158D}"/>
    <cellStyle name="Input 5 3 3" xfId="9668" xr:uid="{A3AAA132-81CD-406A-BAB9-1275E5641159}"/>
    <cellStyle name="Input 5 4" xfId="9510" xr:uid="{7743CC4A-5564-434D-9759-6D5C09A00473}"/>
    <cellStyle name="Input 5 4 2" xfId="10000" xr:uid="{F916C6D0-5BD9-43E4-BCA9-4F72E63C33A3}"/>
    <cellStyle name="Input 5 4 3" xfId="10228" xr:uid="{03B97E1F-021D-485C-95F2-A99C791583C4}"/>
    <cellStyle name="Input 5 4 4" xfId="10509" xr:uid="{7992B7C9-F8D2-47CE-B228-0E159A7FADEC}"/>
    <cellStyle name="Input 5 5" xfId="9573" xr:uid="{C3A516C4-3784-4C2D-9FFE-E45D1B335ADF}"/>
    <cellStyle name="Input 6" xfId="8520" xr:uid="{B4391A7C-886D-4D17-AC15-130B115C41BD}"/>
    <cellStyle name="Input 6 2" xfId="8521" xr:uid="{9ECD700D-63FA-477A-873D-6F47575F07DD}"/>
    <cellStyle name="Input 6 2 2" xfId="9292" xr:uid="{A673EFCC-0C47-430E-97A5-C1ABFEC534D5}"/>
    <cellStyle name="Input 6 2 2 2" xfId="9470" xr:uid="{A3088546-C0F9-4C3E-B1E3-7F945662FBF6}"/>
    <cellStyle name="Input 6 2 2 2 2" xfId="9962" xr:uid="{8697F574-87D5-448C-A396-684F5FA2C349}"/>
    <cellStyle name="Input 6 2 2 2 3" xfId="10190" xr:uid="{7857B9C7-3F67-4B35-A930-6509EAB1598B}"/>
    <cellStyle name="Input 6 2 2 2 4" xfId="10471" xr:uid="{8FAD7714-B5AF-4BBE-974D-CB50A11DD14E}"/>
    <cellStyle name="Input 6 2 2 3" xfId="9665" xr:uid="{0BC102DA-34A6-4202-A43A-1B33C32A6DF0}"/>
    <cellStyle name="Input 6 2 3" xfId="9449" xr:uid="{28836B51-DC0A-49EA-8304-916E306ADA8F}"/>
    <cellStyle name="Input 6 2 3 2" xfId="9941" xr:uid="{29F22A8E-6BD4-4277-8184-3F7F7EBA0C24}"/>
    <cellStyle name="Input 6 2 3 3" xfId="10169" xr:uid="{F128462E-5BE1-4641-B774-C382A971E68C}"/>
    <cellStyle name="Input 6 2 3 4" xfId="10450" xr:uid="{0C83E26A-8D29-455C-8669-0DBF37C4D376}"/>
    <cellStyle name="Input 6 2 4" xfId="9618" xr:uid="{0A78FCAD-5D5E-4B8B-9035-7F6ABF1C4C8E}"/>
    <cellStyle name="Input 6 3" xfId="9291" xr:uid="{F34A3448-C737-43FD-A55A-0320D6855F57}"/>
    <cellStyle name="Input 6 3 2" xfId="9353" xr:uid="{20C65460-17FD-4C6B-81E7-7AB8194CF140}"/>
    <cellStyle name="Input 6 3 2 2" xfId="9854" xr:uid="{AF0B7FA7-C1A1-47C4-97F3-2A4A7341BB03}"/>
    <cellStyle name="Input 6 3 2 3" xfId="10082" xr:uid="{8592C416-AC3B-437E-99B8-FAF7668C4FFA}"/>
    <cellStyle name="Input 6 3 2 4" xfId="10363" xr:uid="{5E94E8A2-5D1F-4CF5-AC74-324AEE1D54DA}"/>
    <cellStyle name="Input 6 3 3" xfId="9666" xr:uid="{D824CABF-567C-4821-8A41-04EE77E2944F}"/>
    <cellStyle name="Input 6 4" xfId="9430" xr:uid="{9646FE77-92D4-4A49-8FAF-BD75D281F7DF}"/>
    <cellStyle name="Input 6 4 2" xfId="9924" xr:uid="{A6855663-54BB-491D-A3E0-DB95F693837F}"/>
    <cellStyle name="Input 6 4 3" xfId="10152" xr:uid="{3B6B3427-112E-4E20-B7D6-A25EB6C402BB}"/>
    <cellStyle name="Input 6 4 4" xfId="10433" xr:uid="{E183948D-CA95-4E40-B09E-7E0379DADCEE}"/>
    <cellStyle name="Input 6 5" xfId="9619" xr:uid="{E84FCD37-49F4-4055-A4BC-53DDF36768BE}"/>
    <cellStyle name="Input Cells" xfId="8522" xr:uid="{B13031C8-7807-48AB-948A-193D793D7546}"/>
    <cellStyle name="Legal 8½ x 14 in" xfId="173" xr:uid="{834C27C8-D86F-4D9D-A1C6-41B64F0551F6}"/>
    <cellStyle name="Legal 8½ x 14 in 2" xfId="174" xr:uid="{D5395C0F-5E84-4056-BCF6-CF20D74302E6}"/>
    <cellStyle name="Legal 8½ x 14 in 2 2" xfId="5" xr:uid="{00000000-0005-0000-0000-000013000000}"/>
    <cellStyle name="Legal 8½ x 14 in 2 2 2" xfId="11" xr:uid="{00000000-0005-0000-0000-000014000000}"/>
    <cellStyle name="Legal 8½ x 14 in 2 2 2 2" xfId="1815" xr:uid="{37C446C0-E67F-490B-BA57-7E04E90CE13E}"/>
    <cellStyle name="Legal 8½ x 14 in 2 2 3" xfId="8524" xr:uid="{0833629C-2D6E-40F1-95AF-226AE11AB97F}"/>
    <cellStyle name="Legal 8½ x 14 in 2 3" xfId="3954" xr:uid="{CF2AD6BE-AF90-4040-8FAF-F1498BC24381}"/>
    <cellStyle name="Legal 8½ x 14 in 3" xfId="14" xr:uid="{00000000-0005-0000-0000-000015000000}"/>
    <cellStyle name="Legal 8½ x 14 in 3 2" xfId="8525" xr:uid="{3AC38B1A-F9A9-4BD3-913E-34E2EFBE383F}"/>
    <cellStyle name="Legal 8½ x 14 in 4" xfId="1816" xr:uid="{D5BC851F-FBCA-424E-B8C7-B271696FAB16}"/>
    <cellStyle name="Legal 8½ x 14 in 4 2" xfId="1817" xr:uid="{9B87F328-AD10-4739-98DA-0B8C0E47E593}"/>
    <cellStyle name="Legal 8½ x 14 in 4 2 2" xfId="1818" xr:uid="{CBA5615D-D490-4702-BF0F-1D20229C3285}"/>
    <cellStyle name="Legal 8½ x 14 in 5" xfId="3955" xr:uid="{CD9EDA2F-83C4-45C5-93F6-6E66215DA6F5}"/>
    <cellStyle name="Legal 8½ x 14 in 6" xfId="8523" xr:uid="{70BA008B-DEC5-41EA-B810-60E40939E94C}"/>
    <cellStyle name="Legal 8½ x 14 in_AGL consolidation workings-final 2011" xfId="8526" xr:uid="{11E32659-EE67-4C92-89E7-0366E7E6F4BA}"/>
    <cellStyle name="Legal 8½ x 14 in_Bill 03 Fuel Tank and Dispensing Unit Kattankudy" xfId="32" xr:uid="{00000000-0005-0000-0000-000017000000}"/>
    <cellStyle name="Legal 8½ x 14 in_Recycling Store Buildg_BOQ" xfId="33" xr:uid="{00000000-0005-0000-0000-000018000000}"/>
    <cellStyle name="Linked Cell 2 2" xfId="8527" xr:uid="{48839BB8-04FF-4510-9446-CC3383C20594}"/>
    <cellStyle name="Linked Cell 2 3" xfId="8528" xr:uid="{786580E7-26C9-4A20-A07D-BC5D91FC50C4}"/>
    <cellStyle name="Linked Cell 2 4" xfId="8529" xr:uid="{675D50F3-CE8F-40B7-8ED5-6B9BA024BB58}"/>
    <cellStyle name="Linked Cell 2 5" xfId="8530" xr:uid="{56353D19-5F07-4730-91BA-E07BF36B8CAD}"/>
    <cellStyle name="Linked Cell 2 6" xfId="8531" xr:uid="{A3A2D107-D7F9-4F4F-A224-1BAE7B7187BB}"/>
    <cellStyle name="Linked Cell 3" xfId="8532" xr:uid="{4F13AC89-9565-492A-B3EA-68D54A870AED}"/>
    <cellStyle name="Linked Cell 4" xfId="8533" xr:uid="{35E90356-BEAC-4ECA-8430-1A41B45C1FE6}"/>
    <cellStyle name="Linked Cell 5" xfId="8534" xr:uid="{BE02A626-4FCD-4FA2-8A6F-C79AC74D61FD}"/>
    <cellStyle name="Linked Cell 6" xfId="8535" xr:uid="{76A17AB2-D6F8-49EA-9BFE-BDF4BDDF9056}"/>
    <cellStyle name="MS_Arabic" xfId="8536" xr:uid="{238BB92C-4AA6-4404-B69E-C1C7AA852BA8}"/>
    <cellStyle name="Neutral 2 2" xfId="8537" xr:uid="{9850E575-7A04-498E-91F8-419615C2AE81}"/>
    <cellStyle name="Neutral 2 3" xfId="8538" xr:uid="{17251648-42E0-405B-8AFE-0B58D52C312E}"/>
    <cellStyle name="Neutral 2 4" xfId="8539" xr:uid="{F9EB4F79-448F-498C-8A9F-521E7D30EDD1}"/>
    <cellStyle name="Neutral 2 5" xfId="8540" xr:uid="{9B4CCB33-3DAE-4338-9C46-FA3FB3586CA8}"/>
    <cellStyle name="Neutral 2 6" xfId="8541" xr:uid="{E5DF365D-CBF8-4E69-BC04-1079462630E1}"/>
    <cellStyle name="Neutral 3" xfId="8542" xr:uid="{07633487-2355-47EB-9271-55C61C4747FA}"/>
    <cellStyle name="Neutral 4" xfId="8543" xr:uid="{FF92071E-9948-4C12-8065-6471BB7EC618}"/>
    <cellStyle name="Neutral 5" xfId="8544" xr:uid="{74F50E72-7251-4AEC-B42C-2B348FE3B424}"/>
    <cellStyle name="Neutral 6" xfId="8545" xr:uid="{66A01D4B-F656-4284-8C3D-F08DC6AA884A}"/>
    <cellStyle name="Normal" xfId="0" builtinId="0"/>
    <cellStyle name="Normal - Style1" xfId="8546" xr:uid="{465CB39F-797F-471A-ADE3-812803503742}"/>
    <cellStyle name="Normal 10" xfId="39" xr:uid="{388700C6-0927-444A-8079-6DCF568B6F7C}"/>
    <cellStyle name="Normal 10 2" xfId="1819" xr:uid="{1CFFD1A1-E76A-4452-AD23-78037D942BC0}"/>
    <cellStyle name="Normal 10 2 2" xfId="8548" xr:uid="{B4783E21-B25A-4410-AB63-10232B353A28}"/>
    <cellStyle name="Normal 10 2 2 2" xfId="10041" xr:uid="{C92D2F9D-D5CE-4F60-8D6A-8F19554DE8A5}"/>
    <cellStyle name="Normal 10 3" xfId="1820" xr:uid="{9863F075-A404-47E2-BA2F-9B784AEA1D52}"/>
    <cellStyle name="Normal 10 3 2" xfId="1821" xr:uid="{D389A7B6-5771-409F-8FC5-58D6A377D98E}"/>
    <cellStyle name="Normal 10 3 3" xfId="8549" xr:uid="{30B7DEBB-F649-45E5-BF02-F61A7BFED897}"/>
    <cellStyle name="Normal 10 4" xfId="8550" xr:uid="{57BCE912-6881-4998-A128-9DD88B9309EB}"/>
    <cellStyle name="Normal 10 5" xfId="8551" xr:uid="{C66A5BE5-BC98-4711-B461-12315683210A}"/>
    <cellStyle name="Normal 10 6" xfId="8547" xr:uid="{7316EA63-4ABE-4BC0-931F-05F039862785}"/>
    <cellStyle name="Normal 10 7" xfId="175" xr:uid="{3912565B-2F91-4F3C-84F7-F5AE27E2111B}"/>
    <cellStyle name="Normal 10_Main Contract Tender_Template (3)" xfId="8552" xr:uid="{925F9984-2517-4673-AEE7-372D56D46CC0}"/>
    <cellStyle name="Normal 100" xfId="8553" xr:uid="{02C4621D-5055-4425-8B9B-F91DB7236D2D}"/>
    <cellStyle name="Normal 101" xfId="8554" xr:uid="{3D7FE869-7CBB-45AC-86DB-86AF32D5FC48}"/>
    <cellStyle name="Normal 102" xfId="8555" xr:uid="{2358684C-8B1D-4D47-AD2C-271772F4F889}"/>
    <cellStyle name="Normal 103" xfId="8556" xr:uid="{DA4FFBFB-E10E-4BC6-8944-7B4D9F953CC8}"/>
    <cellStyle name="Normal 104" xfId="8557" xr:uid="{61F69CE3-E428-4859-85EB-B51CA311DE60}"/>
    <cellStyle name="Normal 105" xfId="8558" xr:uid="{E7C25A49-FC93-4D77-B5A2-6E0D7DDE3F34}"/>
    <cellStyle name="Normal 106" xfId="8559" xr:uid="{21F17BAE-B8CF-4473-A281-644B6A25ED24}"/>
    <cellStyle name="Normal 107" xfId="8560" xr:uid="{F502E10E-3C66-4515-A4A8-C24C5E1CBC78}"/>
    <cellStyle name="Normal 107 2" xfId="8561" xr:uid="{CB9D3777-D802-4031-9A24-C83ADF46DFEA}"/>
    <cellStyle name="Normal 108" xfId="8562" xr:uid="{4EF2452F-FC06-42B0-9DB1-847C63352C71}"/>
    <cellStyle name="Normal 109" xfId="8563" xr:uid="{FF4A3363-3B91-4E2E-8BD9-25F9E5D85206}"/>
    <cellStyle name="Normal 109 2" xfId="8564" xr:uid="{7B9116F8-7C92-4509-BAA8-103FA97F51BF}"/>
    <cellStyle name="Normal 11" xfId="176" xr:uid="{301D252E-E94B-46D9-B2AA-704D24002F9A}"/>
    <cellStyle name="Normal 11 2" xfId="1822" xr:uid="{DBD9E8D2-4A77-44A3-BCAA-F73590B5C36F}"/>
    <cellStyle name="Normal 11 2 2" xfId="8566" xr:uid="{52451AA0-5701-4044-B34C-644E013766F2}"/>
    <cellStyle name="Normal 11 3" xfId="8567" xr:uid="{10284324-B46F-4D83-9EDA-0E4760E66EB0}"/>
    <cellStyle name="Normal 11 4" xfId="8568" xr:uid="{45846079-ED2F-4206-8334-0687211EDAAC}"/>
    <cellStyle name="Normal 11 5" xfId="8565" xr:uid="{225B6F5A-7442-4CCF-8916-B2194028253C}"/>
    <cellStyle name="Normal 110" xfId="8569" xr:uid="{CF7D2D23-5B4F-4BBE-B18B-64D30599DB2D}"/>
    <cellStyle name="Normal 111" xfId="8570" xr:uid="{8340A7C7-BA2C-4F34-92B7-55AE44031732}"/>
    <cellStyle name="Normal 112" xfId="8854" xr:uid="{5B2A1467-5447-4D6B-A825-27B8E6A94C26}"/>
    <cellStyle name="Normal 113" xfId="9304" xr:uid="{1AC9D9F5-03A9-42C6-8479-BDEC0FBF60C2}"/>
    <cellStyle name="Normal 114" xfId="9307" xr:uid="{4F0A7AB0-52A7-4FA7-91BA-DE5340E86041}"/>
    <cellStyle name="Normal 115" xfId="9308" xr:uid="{EB5FC5BE-D69B-43B0-B1A0-00D95B4B4F7B}"/>
    <cellStyle name="Normal 116" xfId="9490" xr:uid="{9AB071BE-789B-4A3F-8C95-DDC33ABB4867}"/>
    <cellStyle name="Normal 117" xfId="9497" xr:uid="{22CA8E57-EEA2-40D2-A843-667716F23E33}"/>
    <cellStyle name="Normal 118" xfId="9432" xr:uid="{B3F7715C-2B17-40AE-8C56-DD4434691EAB}"/>
    <cellStyle name="Normal 119" xfId="9394" xr:uid="{3F0FD0B4-51BF-49DF-B4AF-9D73C0BEFDD7}"/>
    <cellStyle name="Normal 12" xfId="407" xr:uid="{14F1F204-0AE3-4913-9358-1FAF31308C1C}"/>
    <cellStyle name="Normal 12 2" xfId="778" xr:uid="{3BB15E3D-7A5D-41CC-A446-0E8655FE5897}"/>
    <cellStyle name="Normal 12 2 2" xfId="5518" xr:uid="{2C2F5E0B-BB79-40F6-9C29-381D24D77BC7}"/>
    <cellStyle name="Normal 12 2 2 2" xfId="8572" xr:uid="{DAAD4F77-D644-4CDC-B87D-9ADF34F92FA0}"/>
    <cellStyle name="Normal 12 2 3" xfId="8573" xr:uid="{8F60223D-8196-42DD-9672-C3570D9D6273}"/>
    <cellStyle name="Normal 12 2 4" xfId="8574" xr:uid="{37A0D4D8-F797-4A29-A125-1F4135A97464}"/>
    <cellStyle name="Normal 12 2 5" xfId="8575" xr:uid="{94757D95-F706-41BC-9AF4-2B238B319A5C}"/>
    <cellStyle name="Normal 12 2 6" xfId="8571" xr:uid="{629207A2-7F80-4CB1-B6B3-E4EDA8B6DC6C}"/>
    <cellStyle name="Normal 12 2_Elemental Estimate Template" xfId="8576" xr:uid="{EBEE9C90-FFC4-49A3-8CB6-DC96FA852924}"/>
    <cellStyle name="Normal 12 22" xfId="7477" xr:uid="{8D03E084-4D50-45D7-8BD9-CFF00989AC29}"/>
    <cellStyle name="Normal 12 3" xfId="3956" xr:uid="{CC72F712-B3D2-48CE-9C4A-207E2E69947C}"/>
    <cellStyle name="Normal 12 3 2" xfId="8577" xr:uid="{DFCB6C48-6AF6-4768-8E31-D09CF4F49187}"/>
    <cellStyle name="Normal 12 4" xfId="8578" xr:uid="{75835171-3433-4D39-A8B1-6D8C60B14BF8}"/>
    <cellStyle name="Normal 12 5" xfId="8579" xr:uid="{02F31B6B-E843-41F0-B8A4-BF469A5AA245}"/>
    <cellStyle name="Normal 12 5 2" xfId="8580" xr:uid="{0B969E86-2684-4532-8FFF-E3E8C24D3850}"/>
    <cellStyle name="Normal 12 6" xfId="8581" xr:uid="{5A3DE6F6-30EF-40AA-A22D-C86D18F23A4B}"/>
    <cellStyle name="Normal 12 6 2" xfId="8582" xr:uid="{5B27932B-1FB8-466C-B434-F995283724B4}"/>
    <cellStyle name="Normal 120" xfId="9375" xr:uid="{CACEE675-573A-4CE2-81CE-917C6DA2AECD}"/>
    <cellStyle name="Normal 121" xfId="9548" xr:uid="{B4EA27D0-EC81-45F8-BE0B-988A8DF2E518}"/>
    <cellStyle name="Normal 122" xfId="9328" xr:uid="{D88A310D-019C-43C7-BC9C-06EDB98DE41E}"/>
    <cellStyle name="Normal 123" xfId="10037" xr:uid="{C4D87A85-8325-499B-9DAC-588F65F41735}"/>
    <cellStyle name="Normal 124" xfId="9549" xr:uid="{74A0D139-9596-4655-807F-18CF7EC9D3D5}"/>
    <cellStyle name="Normal 125" xfId="9550" xr:uid="{08EC0F73-59CF-4FF2-80F9-05C3B4FC0EC3}"/>
    <cellStyle name="Normal 126" xfId="10042" xr:uid="{4A72BB65-F156-414A-9C7D-2250A9C43021}"/>
    <cellStyle name="Normal 127" xfId="10044" xr:uid="{AABA927E-335F-4E03-A714-B724C10E069B}"/>
    <cellStyle name="Normal 128" xfId="10046" xr:uid="{17131C6E-3E9D-4C14-94B2-BA5AD23323FD}"/>
    <cellStyle name="Normal 129" xfId="10048" xr:uid="{82E276BC-F6BE-40C6-9FC1-1C80C7B039CD}"/>
    <cellStyle name="Normal 13" xfId="405" xr:uid="{6A904920-1711-49E8-9822-8062E7ACE821}"/>
    <cellStyle name="Normal 13 2" xfId="767" xr:uid="{4726B2E9-03F9-4259-80FB-0ECB9459A666}"/>
    <cellStyle name="Normal 13 2 2" xfId="7451" xr:uid="{3122C649-681E-44E0-95CB-957E895A127D}"/>
    <cellStyle name="Normal 13 3" xfId="1823" xr:uid="{9C4A8122-2255-4263-A9B8-7072878A3209}"/>
    <cellStyle name="Normal 13 3 2" xfId="5519" xr:uid="{7A57B624-4DEB-4847-8CFE-073ABC66B5FF}"/>
    <cellStyle name="Normal 13 3 3" xfId="8584" xr:uid="{67552DF5-CC2B-4AA0-91A0-374D4279E230}"/>
    <cellStyle name="Normal 13 4" xfId="5520" xr:uid="{E5F9E8E3-8E86-4C9A-BFAD-84C741C97EB1}"/>
    <cellStyle name="Normal 13 4 2" xfId="8585" xr:uid="{9D74926C-1ABD-4DC4-834B-2FB023CC83D4}"/>
    <cellStyle name="Normal 13 5" xfId="8583" xr:uid="{19B93938-C0C4-4EC9-8B9B-812547E1E106}"/>
    <cellStyle name="Normal 130" xfId="10050" xr:uid="{E033B799-25A3-4F7F-A3B7-BC1C81DB5A96}"/>
    <cellStyle name="Normal 131" xfId="9746" xr:uid="{40A0643C-D305-448A-B323-CE65103ECD9E}"/>
    <cellStyle name="Normal 132" xfId="9605" xr:uid="{EDB796C0-FA72-4769-AD35-2B0359256C80}"/>
    <cellStyle name="Normal 133" xfId="9765" xr:uid="{024F46D1-03D4-4933-9B19-E464CF5C486C}"/>
    <cellStyle name="Normal 134" xfId="9811" xr:uid="{067D5BBA-1428-4645-9033-2D6A5BA2CA10}"/>
    <cellStyle name="Normal 14" xfId="1824" xr:uid="{16021758-F102-47BD-83EC-749E906BD1A7}"/>
    <cellStyle name="Normal 14 2" xfId="1825" xr:uid="{0A54230B-3939-4CE2-830F-D3529D3EB83D}"/>
    <cellStyle name="Normal 14 2 2" xfId="1826" xr:uid="{62AB3F5B-DAF2-4FDF-9DFE-298DB56991AC}"/>
    <cellStyle name="Normal 14 2 2 2" xfId="5521" xr:uid="{BC620A2B-EAA4-484A-B180-68DF3FFCB449}"/>
    <cellStyle name="Normal 14 2 2 3" xfId="8587" xr:uid="{1A0AF4B7-9291-49BC-9BD0-72D6140921A8}"/>
    <cellStyle name="Normal 14 2 3" xfId="3957" xr:uid="{EF5F2BCD-F6F2-49A0-99CB-7DC201FDB5FB}"/>
    <cellStyle name="Normal 14 2 3 2" xfId="7333" xr:uid="{8A192ED8-37BA-4757-A796-A39EC2CF5104}"/>
    <cellStyle name="Normal 14 2 4" xfId="8586" xr:uid="{00325A70-4AE5-43BC-9F98-E36C29C53EBF}"/>
    <cellStyle name="Normal 14 3" xfId="3958" xr:uid="{3CACB465-EEF8-4331-B899-6C11D6D54887}"/>
    <cellStyle name="Normal 14 3 2" xfId="8589" xr:uid="{8F9FF856-A30B-4936-8473-F6451033FA33}"/>
    <cellStyle name="Normal 14 3 3" xfId="8588" xr:uid="{DC9F7514-4D44-4CCB-BAB0-D4C3EDA2F77C}"/>
    <cellStyle name="Normal 14 4" xfId="8590" xr:uid="{A2D26641-BE49-4E2B-AE10-BA5A5D0D8509}"/>
    <cellStyle name="Normal 14 4 2" xfId="8591" xr:uid="{9307CA00-1C33-420E-B2B8-4309E3C0D7C5}"/>
    <cellStyle name="Normal 15" xfId="1827" xr:uid="{207C048A-AF24-4943-9897-F7AB5E7550A9}"/>
    <cellStyle name="Normal 15 2" xfId="1828" xr:uid="{AB6605C1-1E47-4293-82B6-AB6A64E2E30E}"/>
    <cellStyle name="Normal 15 2 2" xfId="5522" xr:uid="{6B67EEA7-5AA2-4E70-AA87-724026D103C8}"/>
    <cellStyle name="Normal 15 3" xfId="5523" xr:uid="{9B974A98-E7DC-4A55-AEF3-42B4701E896B}"/>
    <cellStyle name="Normal 15 4" xfId="8592" xr:uid="{E95EA02B-61D9-43DC-BE0A-5D952F3EFD66}"/>
    <cellStyle name="Normal 15 5" xfId="9299" xr:uid="{72EA3533-7600-4E40-B95E-E29A0FBA86AD}"/>
    <cellStyle name="Normal 16" xfId="1829" xr:uid="{79296A79-E2D8-4828-AE1E-DB7B7A45A7A5}"/>
    <cellStyle name="Normal 16 2" xfId="1830" xr:uid="{84742890-4E00-4C4A-BD58-8DFA0DFFBCD6}"/>
    <cellStyle name="Normal 16 2 2" xfId="5524" xr:uid="{FFFB9A4A-DEAA-48F8-AA77-368326A27B55}"/>
    <cellStyle name="Normal 16 3" xfId="3959" xr:uid="{84F9A203-23A8-45D6-9739-A67B9E9570D0}"/>
    <cellStyle name="Normal 16 4" xfId="8593" xr:uid="{C868DD6F-3DA0-4BFD-AA73-572DA9842FC3}"/>
    <cellStyle name="Normal 17" xfId="7504" xr:uid="{574E0593-7D52-4886-8234-3F0485F18186}"/>
    <cellStyle name="Normal 17 2" xfId="7509" xr:uid="{1E4177AE-A660-4F5F-B8D9-D74B97AD3057}"/>
    <cellStyle name="Normal 17 3" xfId="8594" xr:uid="{CDDF9B35-BC25-4FCC-84E4-FE5EED70341A}"/>
    <cellStyle name="Normal 18" xfId="7506" xr:uid="{85985FB7-0631-484B-92F7-EA69CDE990DD}"/>
    <cellStyle name="Normal 18 2" xfId="8595" xr:uid="{5B50D401-252A-4194-83A3-B150FAF913BC}"/>
    <cellStyle name="Normal 19" xfId="8596" xr:uid="{F8415136-6F59-4917-92C1-13CB8C30460C}"/>
    <cellStyle name="Normal 2" xfId="30" xr:uid="{00000000-0005-0000-0000-00001A000000}"/>
    <cellStyle name="Normal 2 10" xfId="3960" xr:uid="{34B1085A-3080-4607-B5E1-CBE5F673B4C9}"/>
    <cellStyle name="Normal 2 10 2" xfId="8597" xr:uid="{3C7D261D-7DA1-41A4-9884-8C222B4FD141}"/>
    <cellStyle name="Normal 2 11" xfId="8598" xr:uid="{B173F214-34B9-46CE-8305-8552279428CF}"/>
    <cellStyle name="Normal 2 12" xfId="8599" xr:uid="{9122CC65-4CAD-4706-9992-A3A629762C16}"/>
    <cellStyle name="Normal 2 13" xfId="7" xr:uid="{00000000-0005-0000-0000-00001B000000}"/>
    <cellStyle name="Normal 2 13 2" xfId="8600" xr:uid="{2247C6AA-DC8C-475A-A92A-6CF3E519A8C2}"/>
    <cellStyle name="Normal 2 14" xfId="8601" xr:uid="{25C927BA-6017-4547-B3A0-EC11420D70DC}"/>
    <cellStyle name="Normal 2 15" xfId="8602" xr:uid="{4F7B236F-A5E8-4AEB-A4B3-D4E06D45DC7D}"/>
    <cellStyle name="Normal 2 16" xfId="8603" xr:uid="{4792AE00-B1E2-46BD-8CCE-90527569E0E2}"/>
    <cellStyle name="Normal 2 17" xfId="8604" xr:uid="{EBD892C8-B81D-4E27-B59A-11061B0F79E4}"/>
    <cellStyle name="Normal 2 18" xfId="8605" xr:uid="{31EF28FE-42F9-4A67-9D53-08BAC9B41652}"/>
    <cellStyle name="Normal 2 19" xfId="8606" xr:uid="{180F9F3C-BE00-46C1-9917-39AEE6565934}"/>
    <cellStyle name="Normal 2 2" xfId="177" xr:uid="{14AF4045-EADC-4D6F-B5F0-7304BEC6DDDE}"/>
    <cellStyle name="Normal 2 2 10" xfId="8607" xr:uid="{2653B1BC-1FA3-4602-8BFF-071014F49964}"/>
    <cellStyle name="Normal 2 2 11" xfId="8608" xr:uid="{86075EE6-E903-4AC4-BB28-EFD4945C84F0}"/>
    <cellStyle name="Normal 2 2 12" xfId="10040" xr:uid="{3C4D308B-1B91-4248-A04C-C990264433B7}"/>
    <cellStyle name="Normal 2 2 2" xfId="9" xr:uid="{00000000-0005-0000-0000-00001C000000}"/>
    <cellStyle name="Normal 2 2 2 10" xfId="1831" xr:uid="{BCD170EA-4D02-4F2F-854A-D68ECEAF9B88}"/>
    <cellStyle name="Normal 2 2 2 2" xfId="1832" xr:uid="{32F15735-C73C-43F2-B4F5-B7FA2393BA39}"/>
    <cellStyle name="Normal 2 2 2 2 2" xfId="1833" xr:uid="{4A0329CE-4A86-4C88-A968-89224DFD06C1}"/>
    <cellStyle name="Normal 2 2 2 2 2 2" xfId="1834" xr:uid="{6021698F-9F1D-4A7F-9CF5-794F52F6D9F8}"/>
    <cellStyle name="Normal 2 2 2 2 2 2 2" xfId="8613" xr:uid="{5829B5A8-5140-42C8-95D5-F7C906D63703}"/>
    <cellStyle name="Normal 2 2 2 2 2 2 3" xfId="8614" xr:uid="{47E749D9-01F9-4E7F-B252-2F7ED97A7EBA}"/>
    <cellStyle name="Normal 2 2 2 2 2 2 4" xfId="8615" xr:uid="{58C587FD-4AC1-4871-BEA4-D553A4990EBE}"/>
    <cellStyle name="Normal 2 2 2 2 2 2 5" xfId="8616" xr:uid="{60621697-2FA0-4298-A11F-755DB986EBD0}"/>
    <cellStyle name="Normal 2 2 2 2 2 2 6" xfId="8617" xr:uid="{38052E59-330F-41B0-9057-79AE651B2ABF}"/>
    <cellStyle name="Normal 2 2 2 2 2 2 7" xfId="8618" xr:uid="{04B19BD0-3361-41FC-B600-F3FCE1261BEA}"/>
    <cellStyle name="Normal 2 2 2 2 2 2 8" xfId="8612" xr:uid="{39A00694-915F-4962-B4AC-DEF83C68A394}"/>
    <cellStyle name="Normal 2 2 2 2 2 3" xfId="8619" xr:uid="{0DD83B29-EE72-4420-85B8-D2EFFBBF12C6}"/>
    <cellStyle name="Normal 2 2 2 2 2 4" xfId="8620" xr:uid="{5E8304AB-EDBA-4638-B1DE-FF8CC399E539}"/>
    <cellStyle name="Normal 2 2 2 2 2 5" xfId="8621" xr:uid="{B018007D-C9BD-4E7A-A83B-9F1E86F188F8}"/>
    <cellStyle name="Normal 2 2 2 2 2 6" xfId="8622" xr:uid="{5959D340-4CBB-4C6E-B448-9290D0EAC3F6}"/>
    <cellStyle name="Normal 2 2 2 2 2 7" xfId="8623" xr:uid="{D75488A5-C975-4E00-A4AD-DF05167E9BF9}"/>
    <cellStyle name="Normal 2 2 2 2 2 8" xfId="8611" xr:uid="{85DA4B32-6A0A-4A2D-B516-E0E08C31F89E}"/>
    <cellStyle name="Normal 2 2 2 2 3" xfId="8624" xr:uid="{D1C3C655-5F9D-4486-80D7-CFAF93D01620}"/>
    <cellStyle name="Normal 2 2 2 2 4" xfId="8625" xr:uid="{8C72F536-898D-4320-B406-08C912998DE6}"/>
    <cellStyle name="Normal 2 2 2 2 5" xfId="8626" xr:uid="{06F46CB2-987F-42FE-BB45-0C7601A09E76}"/>
    <cellStyle name="Normal 2 2 2 2 6" xfId="8627" xr:uid="{5D3A48E5-2764-4ABD-A398-8FECD8472B7A}"/>
    <cellStyle name="Normal 2 2 2 2 7" xfId="8628" xr:uid="{EB194FFC-E715-43A5-A8B7-32B6CFFFAE4C}"/>
    <cellStyle name="Normal 2 2 2 2 8" xfId="8629" xr:uid="{2A6676FD-6705-4117-8ABD-0AD7698AD5A4}"/>
    <cellStyle name="Normal 2 2 2 2 9" xfId="8610" xr:uid="{2ED81B0A-86CE-4316-9FAB-43FEBD2530FC}"/>
    <cellStyle name="Normal 2 2 2 3" xfId="1835" xr:uid="{2CBA24F7-C963-4D27-9CE2-E2F6418EA97B}"/>
    <cellStyle name="Normal 2 2 2 3 2" xfId="8630" xr:uid="{89EE882A-8492-4A7F-83EE-86A7E67BA2EE}"/>
    <cellStyle name="Normal 2 2 2 4" xfId="3961" xr:uid="{EBF1AC80-9387-4665-BF16-9D5A11BB7C11}"/>
    <cellStyle name="Normal 2 2 2 4 2" xfId="8631" xr:uid="{EA63AC83-3AB2-4D4A-AF53-E778BB01F98C}"/>
    <cellStyle name="Normal 2 2 2 5" xfId="8632" xr:uid="{6F5C4D56-DE9A-43B5-8E05-27FC42355A5B}"/>
    <cellStyle name="Normal 2 2 2 6" xfId="8633" xr:uid="{0F1CAA1D-72F6-43DB-98BE-0F6B98F725A5}"/>
    <cellStyle name="Normal 2 2 2 7" xfId="8634" xr:uid="{60A2260C-8427-40FB-8B7F-09EDE07D7EA8}"/>
    <cellStyle name="Normal 2 2 2 8" xfId="8635" xr:uid="{E02DFCA9-297B-49CE-9A58-D02BDD294970}"/>
    <cellStyle name="Normal 2 2 2 9" xfId="8609" xr:uid="{3E38EED4-93A2-4CB7-89F9-3B21400C6FC0}"/>
    <cellStyle name="Normal 2 2 3" xfId="178" xr:uid="{B47FFB36-813C-42E8-9114-50F7BC452B47}"/>
    <cellStyle name="Normal 2 2 3 2" xfId="8636" xr:uid="{AB3330AD-1E58-4C6D-8693-5EFB5DCFB5B8}"/>
    <cellStyle name="Normal 2 2 4" xfId="1836" xr:uid="{C1F180AF-DA40-464F-83FD-4BD957593936}"/>
    <cellStyle name="Normal 2 2 4 2" xfId="1837" xr:uid="{7BC060BD-6808-4BBE-8A4F-EE39086419F7}"/>
    <cellStyle name="Normal 2 2 4 3" xfId="1838" xr:uid="{8DED0B7C-F165-4EA7-9F6B-C15FB8CB736D}"/>
    <cellStyle name="Normal 2 2 4 3 2" xfId="1839" xr:uid="{4A9B2360-D400-447A-9A13-B77EC07F0256}"/>
    <cellStyle name="Normal 2 2 4 4" xfId="3962" xr:uid="{E1274218-0BC5-4355-9D4F-1383827B706A}"/>
    <cellStyle name="Normal 2 2 4 5" xfId="8637" xr:uid="{5EE7F83F-B4D0-4955-9858-6ED7008EA566}"/>
    <cellStyle name="Normal 2 2 5" xfId="1840" xr:uid="{6841F57A-E0A6-451D-A6BF-AB2A393A14BE}"/>
    <cellStyle name="Normal 2 2 5 2" xfId="8638" xr:uid="{3565AF0C-9BDC-4394-B72A-F0DF38324B6B}"/>
    <cellStyle name="Normal 2 2 6" xfId="3963" xr:uid="{045DD5C4-4CDD-4ED5-A9CE-7836CC7A4C60}"/>
    <cellStyle name="Normal 2 2 6 2" xfId="8639" xr:uid="{4451DAC8-D016-4888-B2B0-EA56D42D3A4F}"/>
    <cellStyle name="Normal 2 2 7" xfId="8640" xr:uid="{C8429B96-163A-429A-8469-3DD2607DAA8A}"/>
    <cellStyle name="Normal 2 2 8" xfId="8641" xr:uid="{71DCC62E-6122-478A-8054-0795AB81BF75}"/>
    <cellStyle name="Normal 2 2 9" xfId="8642" xr:uid="{10A19229-DA3C-4523-A6CE-CC515E87F537}"/>
    <cellStyle name="Normal 2 20" xfId="8643" xr:uid="{1797BC48-70C3-4E06-A86B-EA601D20B9E7}"/>
    <cellStyle name="Normal 2 21" xfId="8644" xr:uid="{52F0B307-E348-46E0-A09C-CBF6579DC24B}"/>
    <cellStyle name="Normal 2 22" xfId="8645" xr:uid="{63A9A591-EABE-49C4-BE67-0A7F9928521F}"/>
    <cellStyle name="Normal 2 23" xfId="8646" xr:uid="{928EFEB9-750C-44DA-B223-8E87FD0E4228}"/>
    <cellStyle name="Normal 2 24" xfId="8647" xr:uid="{15C2D8CA-5602-4F49-851C-AD823CF4E41D}"/>
    <cellStyle name="Normal 2 25" xfId="8648" xr:uid="{23F089F7-8F98-48B2-8D81-857AAF320DDB}"/>
    <cellStyle name="Normal 2 26" xfId="8649" xr:uid="{DB4C11ED-897F-446D-823B-16D8ABA07379}"/>
    <cellStyle name="Normal 2 27" xfId="8650" xr:uid="{8BEC8B42-986F-4270-B732-B7C6F4910E89}"/>
    <cellStyle name="Normal 2 28" xfId="8651" xr:uid="{429D21BC-EFCB-497B-9933-C7AC39697657}"/>
    <cellStyle name="Normal 2 29" xfId="8652" xr:uid="{C6F10E2F-7E28-486C-BE4E-7AAB96A2F6EE}"/>
    <cellStyle name="Normal 2 3" xfId="179" xr:uid="{79944191-7061-40B3-B6A2-2ACCB31360A7}"/>
    <cellStyle name="Normal 2 3 10" xfId="539" xr:uid="{2A091E43-0A52-4939-A4D5-DA1085C9A044}"/>
    <cellStyle name="Normal 2 3 10 2" xfId="1841" xr:uid="{1891FDB3-DCAF-4565-9239-38B726470AAD}"/>
    <cellStyle name="Normal 2 3 10 2 2" xfId="1842" xr:uid="{E4AACF2A-6D0D-42CC-9338-AB98CFDFD419}"/>
    <cellStyle name="Normal 2 3 10 2 2 2" xfId="5525" xr:uid="{7D36FFB4-F05C-488B-BBA9-C67CA1EEFF1A}"/>
    <cellStyle name="Normal 2 3 10 2 3" xfId="5526" xr:uid="{5223CA14-F4A5-4341-8CBB-02B44925BAF6}"/>
    <cellStyle name="Normal 2 3 10 3" xfId="3964" xr:uid="{3FD0D3C9-7AE3-4FB6-A1E6-4AE3D83F4BC6}"/>
    <cellStyle name="Normal 2 3 11" xfId="1843" xr:uid="{70766AE2-889C-4706-8E30-5212F638514E}"/>
    <cellStyle name="Normal 2 3 11 2" xfId="1844" xr:uid="{EB2D0389-B218-434E-9970-120F834128A5}"/>
    <cellStyle name="Normal 2 3 11 2 2" xfId="1845" xr:uid="{68B44AD8-A0FD-40B5-B019-8891E82C0290}"/>
    <cellStyle name="Normal 2 3 12" xfId="1846" xr:uid="{287662E4-0C67-4D3B-A640-5146995A1315}"/>
    <cellStyle name="Normal 2 3 13" xfId="1847" xr:uid="{579D149B-80BF-4355-82F1-87449D0BC893}"/>
    <cellStyle name="Normal 2 3 13 2" xfId="1848" xr:uid="{BD746122-90E9-4202-BB51-F71B4C015E22}"/>
    <cellStyle name="Normal 2 3 13 2 2" xfId="5527" xr:uid="{E89615B6-85C8-4FC1-BFFC-A62459826749}"/>
    <cellStyle name="Normal 2 3 13 3" xfId="5528" xr:uid="{D2AB5787-3C64-457D-81AF-5C3D6D00F913}"/>
    <cellStyle name="Normal 2 3 14" xfId="1849" xr:uid="{67B9F0A9-B301-4092-AAD7-8D2E0C555B22}"/>
    <cellStyle name="Normal 2 3 14 2" xfId="5529" xr:uid="{43C976B9-255C-4909-87A0-48B9B2CA4A10}"/>
    <cellStyle name="Normal 2 3 15" xfId="3965" xr:uid="{3F7F7FAF-9844-48DC-ADD9-916939A9681F}"/>
    <cellStyle name="Normal 2 3 16" xfId="3966" xr:uid="{AF01AEE8-02BB-407A-84D9-F3AC2F36C1EF}"/>
    <cellStyle name="Normal 2 3 17" xfId="8653" xr:uid="{6E89AB7F-3A61-4D84-A97A-45EEAB5686FE}"/>
    <cellStyle name="Normal 2 3 2" xfId="180" xr:uid="{E65BEAF5-5D80-4D31-BF3F-BB07D98249F8}"/>
    <cellStyle name="Normal 2 3 2 10" xfId="1850" xr:uid="{5756BDBF-C692-45CF-86BC-1A62987C47DD}"/>
    <cellStyle name="Normal 2 3 2 10 2" xfId="1851" xr:uid="{D30FC6A2-3F48-410B-90B8-B9699EA0BC24}"/>
    <cellStyle name="Normal 2 3 2 10 2 2" xfId="5530" xr:uid="{03437B01-1789-42F6-A408-102FE05FD732}"/>
    <cellStyle name="Normal 2 3 2 10 3" xfId="5531" xr:uid="{EB10EBCA-3226-40DB-970B-CACBFF5AF1F0}"/>
    <cellStyle name="Normal 2 3 2 11" xfId="1852" xr:uid="{EFD3692F-2FE4-49A2-82AB-AB812124E7EB}"/>
    <cellStyle name="Normal 2 3 2 11 2" xfId="1853" xr:uid="{ECE946CC-23AB-41A0-8278-518806E2F045}"/>
    <cellStyle name="Normal 2 3 2 11 2 2" xfId="5532" xr:uid="{1BB8CCB6-40AA-43A7-9EDB-6DE2A3CEC392}"/>
    <cellStyle name="Normal 2 3 2 11 3" xfId="5533" xr:uid="{3E4322A4-56E1-4C9E-BD2C-F4718AAC83FB}"/>
    <cellStyle name="Normal 2 3 2 12" xfId="1854" xr:uid="{166BCC35-13F4-45DC-AAFF-568DBD7ECD41}"/>
    <cellStyle name="Normal 2 3 2 12 2" xfId="5534" xr:uid="{520E8CFF-5032-41D8-BE11-5468B4E35FA3}"/>
    <cellStyle name="Normal 2 3 2 13" xfId="3967" xr:uid="{BF7884C8-6AE0-4A58-A4B7-14CED51F6573}"/>
    <cellStyle name="Normal 2 3 2 14" xfId="8654" xr:uid="{63020A33-49D0-48C5-A641-C1DFFBE40718}"/>
    <cellStyle name="Normal 2 3 2 2" xfId="181" xr:uid="{BD48B028-09DA-4E5A-B4A6-D931DB673C64}"/>
    <cellStyle name="Normal 2 3 2 2 2" xfId="182" xr:uid="{62A75820-1051-47C8-903E-67FB0F3F66DE}"/>
    <cellStyle name="Normal 2 3 2 2 2 2" xfId="183" xr:uid="{5309B46F-A3BC-4998-8D71-11C5A05B00F3}"/>
    <cellStyle name="Normal 2 3 2 2 2 2 2" xfId="543" xr:uid="{FAA2FB40-5806-4DF4-B941-945E0E59E51E}"/>
    <cellStyle name="Normal 2 3 2 2 2 2 2 2" xfId="1855" xr:uid="{BB3457D2-6059-4072-ADB0-5D328DDF12B6}"/>
    <cellStyle name="Normal 2 3 2 2 2 2 2 2 2" xfId="1856" xr:uid="{5BD62285-F00E-4663-BEC2-3B633EDDE1AE}"/>
    <cellStyle name="Normal 2 3 2 2 2 2 2 2 2 2" xfId="5535" xr:uid="{DAE1DE57-FAD8-4C66-98A0-3E09D31899BD}"/>
    <cellStyle name="Normal 2 3 2 2 2 2 2 2 3" xfId="5536" xr:uid="{C206A02B-5536-4941-B947-24D1FCE7B55B}"/>
    <cellStyle name="Normal 2 3 2 2 2 2 2 3" xfId="1857" xr:uid="{B3F1C4AF-5834-4321-8133-464683D864F6}"/>
    <cellStyle name="Normal 2 3 2 2 2 2 2 3 2" xfId="5537" xr:uid="{6DA00E80-5D3E-4F3F-BF22-94D5D13E56EC}"/>
    <cellStyle name="Normal 2 3 2 2 2 2 2 4" xfId="3968" xr:uid="{1E4356FF-CD17-4CC0-A12E-E9880346033C}"/>
    <cellStyle name="Normal 2 3 2 2 2 2 3" xfId="1858" xr:uid="{B6425B2D-CFBB-4822-92B8-829FEF2C1249}"/>
    <cellStyle name="Normal 2 3 2 2 2 2 3 2" xfId="1859" xr:uid="{74982873-D45D-4266-9F92-9916279916F6}"/>
    <cellStyle name="Normal 2 3 2 2 2 2 3 2 2" xfId="5538" xr:uid="{F909B66D-8049-4E1C-AC18-0E7B31926CF5}"/>
    <cellStyle name="Normal 2 3 2 2 2 2 3 3" xfId="5539" xr:uid="{84C46CDB-A6CE-47DC-90BE-918ABC929493}"/>
    <cellStyle name="Normal 2 3 2 2 2 2 4" xfId="1860" xr:uid="{72C9E939-6F3E-4461-A784-7E3402AE08BB}"/>
    <cellStyle name="Normal 2 3 2 2 2 2 4 2" xfId="5540" xr:uid="{8CA98544-AE0E-42F7-9795-F674C00E9790}"/>
    <cellStyle name="Normal 2 3 2 2 2 2 5" xfId="3969" xr:uid="{C12C5656-A6ED-40CB-8AA3-140C8F8BC7B0}"/>
    <cellStyle name="Normal 2 3 2 2 2 2 6" xfId="8657" xr:uid="{4C5DF44C-984A-4C16-947B-43633054F9C0}"/>
    <cellStyle name="Normal 2 3 2 2 2 3" xfId="542" xr:uid="{3CF71393-C213-47C6-BF75-C0B6968CAE1C}"/>
    <cellStyle name="Normal 2 3 2 2 2 3 2" xfId="1861" xr:uid="{D2F39401-7A17-4BF6-B8A5-55EAB684FFBC}"/>
    <cellStyle name="Normal 2 3 2 2 2 3 2 2" xfId="1862" xr:uid="{3C926419-E44F-4297-9A42-21C5A2D98649}"/>
    <cellStyle name="Normal 2 3 2 2 2 3 2 2 2" xfId="5541" xr:uid="{D66CBD48-246D-4FDA-9D6D-C04ABA9DA38E}"/>
    <cellStyle name="Normal 2 3 2 2 2 3 2 3" xfId="5542" xr:uid="{8A048D7A-03CF-4481-9337-FBC783DB3608}"/>
    <cellStyle name="Normal 2 3 2 2 2 3 3" xfId="1863" xr:uid="{8CB14E0F-A143-4AE8-BD5C-D1A353B6CD6B}"/>
    <cellStyle name="Normal 2 3 2 2 2 3 3 2" xfId="5543" xr:uid="{38242F75-8D3B-464D-9254-46E1D504E7D4}"/>
    <cellStyle name="Normal 2 3 2 2 2 3 4" xfId="3970" xr:uid="{824659D3-03C5-421B-AD7B-7CC94A65D5CD}"/>
    <cellStyle name="Normal 2 3 2 2 2 4" xfId="1864" xr:uid="{A11F5CCA-DC5F-4718-9209-CE39FB76C1D7}"/>
    <cellStyle name="Normal 2 3 2 2 2 4 2" xfId="1865" xr:uid="{035DEDFA-9828-4C4F-A566-9E9463B51080}"/>
    <cellStyle name="Normal 2 3 2 2 2 4 2 2" xfId="5544" xr:uid="{E090796E-0EEC-489B-BBC5-6BD077C0A1D8}"/>
    <cellStyle name="Normal 2 3 2 2 2 4 3" xfId="5545" xr:uid="{11BF19C2-72DD-48B6-B107-C68DD6B53C41}"/>
    <cellStyle name="Normal 2 3 2 2 2 5" xfId="1866" xr:uid="{9DACFED9-81FD-4B00-9486-BA920487F7BF}"/>
    <cellStyle name="Normal 2 3 2 2 2 5 2" xfId="5546" xr:uid="{EDA3FD37-DAB0-45A1-A9A7-5A1139AE4F9C}"/>
    <cellStyle name="Normal 2 3 2 2 2 6" xfId="3971" xr:uid="{DB1E90C1-D7D6-4A89-AE9C-AD1A6819FDC6}"/>
    <cellStyle name="Normal 2 3 2 2 2 7" xfId="8656" xr:uid="{1B51B45C-64FE-4C35-89C5-4CBB113C3A63}"/>
    <cellStyle name="Normal 2 3 2 2 3" xfId="184" xr:uid="{D0235B12-276C-4912-8553-4E00D76C12C4}"/>
    <cellStyle name="Normal 2 3 2 2 3 2" xfId="544" xr:uid="{5A99C999-1395-4252-AD40-C1C7A501D592}"/>
    <cellStyle name="Normal 2 3 2 2 3 2 2" xfId="1867" xr:uid="{F9D5E99C-746A-444F-ADEF-DE5F029E4ED7}"/>
    <cellStyle name="Normal 2 3 2 2 3 2 2 2" xfId="1868" xr:uid="{E4815B36-7185-4343-A67A-E2F4F1E1C37F}"/>
    <cellStyle name="Normal 2 3 2 2 3 2 2 2 2" xfId="5547" xr:uid="{5F76743D-32B2-4812-894E-E9547FA04A1B}"/>
    <cellStyle name="Normal 2 3 2 2 3 2 2 3" xfId="5548" xr:uid="{8B8D96AC-D655-42F1-BF1D-3AF5ED5800FE}"/>
    <cellStyle name="Normal 2 3 2 2 3 2 3" xfId="1869" xr:uid="{4DEA469F-99E7-468E-8550-1B880141E707}"/>
    <cellStyle name="Normal 2 3 2 2 3 2 3 2" xfId="5549" xr:uid="{81C37641-11CA-49FB-8E14-75E786F88C40}"/>
    <cellStyle name="Normal 2 3 2 2 3 2 4" xfId="3972" xr:uid="{AF57AF37-9C72-45F6-A358-12514A3A73C9}"/>
    <cellStyle name="Normal 2 3 2 2 3 2 5" xfId="8659" xr:uid="{6980F050-3E95-4039-B86C-1736448AFE89}"/>
    <cellStyle name="Normal 2 3 2 2 3 3" xfId="1870" xr:uid="{8B2378E5-4D5F-4D18-B4A3-2BEC9FA9DE3E}"/>
    <cellStyle name="Normal 2 3 2 2 3 3 2" xfId="1871" xr:uid="{2E85ADC8-E5FA-48AB-8B26-F08B4A26940A}"/>
    <cellStyle name="Normal 2 3 2 2 3 3 2 2" xfId="5550" xr:uid="{4FEFF278-E462-42A2-87F2-9DB07D006CE9}"/>
    <cellStyle name="Normal 2 3 2 2 3 3 3" xfId="5551" xr:uid="{B22B99AF-E9A9-4970-9319-EBF6ECACABD3}"/>
    <cellStyle name="Normal 2 3 2 2 3 4" xfId="1872" xr:uid="{BB272F41-1CD6-41A5-AD6E-1E738936440A}"/>
    <cellStyle name="Normal 2 3 2 2 3 4 2" xfId="5552" xr:uid="{B083B5A6-FDB9-4405-9BFF-938EA8C20A98}"/>
    <cellStyle name="Normal 2 3 2 2 3 5" xfId="3973" xr:uid="{2A0DE53F-7DDB-4665-B473-443A283925E6}"/>
    <cellStyle name="Normal 2 3 2 2 3 6" xfId="8658" xr:uid="{B63ECB9A-3510-40C6-BF77-99C1EF807F44}"/>
    <cellStyle name="Normal 2 3 2 2 4" xfId="541" xr:uid="{396CFE72-68A5-46A9-A11D-98A5F16B8488}"/>
    <cellStyle name="Normal 2 3 2 2 4 2" xfId="1873" xr:uid="{01C4C3BC-1B5B-4CC7-B589-CABD1EE4B4B5}"/>
    <cellStyle name="Normal 2 3 2 2 4 2 2" xfId="1874" xr:uid="{365A601D-D812-4A79-80B3-191789678BB9}"/>
    <cellStyle name="Normal 2 3 2 2 4 2 2 2" xfId="5553" xr:uid="{6FC46CA6-A5BB-4E90-B490-6E9A720353DE}"/>
    <cellStyle name="Normal 2 3 2 2 4 2 3" xfId="5554" xr:uid="{4A973EE7-5FEB-482F-9C4F-B2CDF95C6DB6}"/>
    <cellStyle name="Normal 2 3 2 2 4 2 4" xfId="8661" xr:uid="{0159195A-6961-440E-A506-9E5C85683FF4}"/>
    <cellStyle name="Normal 2 3 2 2 4 3" xfId="1875" xr:uid="{0767AC8F-E289-4E53-8062-34080943303C}"/>
    <cellStyle name="Normal 2 3 2 2 4 3 2" xfId="5555" xr:uid="{3ECDDFF8-46CC-46E7-846B-031D007D0EB0}"/>
    <cellStyle name="Normal 2 3 2 2 4 4" xfId="3974" xr:uid="{8BB96418-570D-49D4-8022-2840304FE743}"/>
    <cellStyle name="Normal 2 3 2 2 4 5" xfId="8660" xr:uid="{832115E5-1947-498B-BBAE-DA1B6BA12758}"/>
    <cellStyle name="Normal 2 3 2 2 5" xfId="1876" xr:uid="{24384194-E167-408C-8D70-4EE367D19B5D}"/>
    <cellStyle name="Normal 2 3 2 2 5 2" xfId="1877" xr:uid="{FE518A94-B6FE-497C-A77B-3DEF6F7FD3C0}"/>
    <cellStyle name="Normal 2 3 2 2 5 2 2" xfId="5556" xr:uid="{8FA83846-2769-44D6-86DA-E30F6D93763C}"/>
    <cellStyle name="Normal 2 3 2 2 5 2 3" xfId="8663" xr:uid="{112AD8E6-A4CF-46F3-B289-32FD28B22700}"/>
    <cellStyle name="Normal 2 3 2 2 5 3" xfId="5557" xr:uid="{F24E75E8-16B8-40B6-A917-9F2D0E4E4414}"/>
    <cellStyle name="Normal 2 3 2 2 5 4" xfId="8662" xr:uid="{6E086DFC-A136-4661-BD8C-DA88CE56CBFC}"/>
    <cellStyle name="Normal 2 3 2 2 6" xfId="1878" xr:uid="{E5036268-6932-4756-BA9C-340DA4FD12A1}"/>
    <cellStyle name="Normal 2 3 2 2 6 2" xfId="5558" xr:uid="{45773D09-8CB2-43BA-801E-15134D19A38E}"/>
    <cellStyle name="Normal 2 3 2 2 6 2 2" xfId="8665" xr:uid="{765B26CF-D4A7-4F69-84C9-A0454D1D0926}"/>
    <cellStyle name="Normal 2 3 2 2 6 3" xfId="8664" xr:uid="{BC01FD31-551A-4B9A-873A-8DED71EDE181}"/>
    <cellStyle name="Normal 2 3 2 2 7" xfId="3975" xr:uid="{FC6C0F08-3AD2-40B1-B124-C742ED14410C}"/>
    <cellStyle name="Normal 2 3 2 2 7 2" xfId="8667" xr:uid="{41AB273F-78AB-4436-AEB4-30C6496A5F1B}"/>
    <cellStyle name="Normal 2 3 2 2 7 3" xfId="8666" xr:uid="{3E20287F-ACEB-4A46-9CDA-E0828D071CC9}"/>
    <cellStyle name="Normal 2 3 2 2 8" xfId="8655" xr:uid="{077895D6-5F41-4E5D-823C-3006584D7A1F}"/>
    <cellStyle name="Normal 2 3 2 3" xfId="185" xr:uid="{EE4B28C4-5CCF-4710-A4D2-6390D0DBD5D2}"/>
    <cellStyle name="Normal 2 3 2 3 2" xfId="186" xr:uid="{C536589F-BC2F-46FF-A7A2-B6BA2C0BE8D9}"/>
    <cellStyle name="Normal 2 3 2 3 2 2" xfId="187" xr:uid="{8B121996-0CA4-4431-A97B-F3C45D4A1599}"/>
    <cellStyle name="Normal 2 3 2 3 2 2 2" xfId="547" xr:uid="{B9A4E3B3-7744-416A-92F5-461DED64752E}"/>
    <cellStyle name="Normal 2 3 2 3 2 2 2 2" xfId="1879" xr:uid="{CBBBCB40-B47C-412D-A9EF-90940691B98B}"/>
    <cellStyle name="Normal 2 3 2 3 2 2 2 2 2" xfId="1880" xr:uid="{92F7DFA2-E6ED-4254-B9E7-28260A2E2D2A}"/>
    <cellStyle name="Normal 2 3 2 3 2 2 2 2 2 2" xfId="5559" xr:uid="{CAA9B6E4-B5D7-4213-B4A6-F21242A6E3E6}"/>
    <cellStyle name="Normal 2 3 2 3 2 2 2 2 3" xfId="5560" xr:uid="{B16E1EEC-32BF-462A-96D9-7140CC621B0C}"/>
    <cellStyle name="Normal 2 3 2 3 2 2 2 3" xfId="1881" xr:uid="{FCFBDB84-9CA3-4CFA-8BBF-09CDA201D0EF}"/>
    <cellStyle name="Normal 2 3 2 3 2 2 2 3 2" xfId="5561" xr:uid="{829DB922-D9B1-45AC-9E77-1E0B8ADF233D}"/>
    <cellStyle name="Normal 2 3 2 3 2 2 2 4" xfId="3976" xr:uid="{14EC2F10-EE07-4BA4-BFDF-6C6AE13FEE2A}"/>
    <cellStyle name="Normal 2 3 2 3 2 2 3" xfId="1882" xr:uid="{81A37AE1-44F0-46DB-A0CD-DFA577841383}"/>
    <cellStyle name="Normal 2 3 2 3 2 2 3 2" xfId="1883" xr:uid="{4F9519F4-FEF1-4DE3-9FAC-E90A1CD6B88B}"/>
    <cellStyle name="Normal 2 3 2 3 2 2 3 2 2" xfId="5562" xr:uid="{69A913FF-0FA7-4F0E-81FD-375ECB885B49}"/>
    <cellStyle name="Normal 2 3 2 3 2 2 3 3" xfId="5563" xr:uid="{23EEB70D-2CE0-438B-B121-C41257674F18}"/>
    <cellStyle name="Normal 2 3 2 3 2 2 4" xfId="1884" xr:uid="{72133994-EA36-4178-ADCA-73C9C0B0DD00}"/>
    <cellStyle name="Normal 2 3 2 3 2 2 4 2" xfId="5564" xr:uid="{C8AB1267-50DC-481E-86B9-A4A0ED1853F1}"/>
    <cellStyle name="Normal 2 3 2 3 2 2 5" xfId="3977" xr:uid="{7FC2AA36-B330-4D70-9A96-D1E878917D21}"/>
    <cellStyle name="Normal 2 3 2 3 2 3" xfId="546" xr:uid="{0D5BB219-27FB-4D26-9B16-C36AA99E2135}"/>
    <cellStyle name="Normal 2 3 2 3 2 3 2" xfId="1885" xr:uid="{A7359712-629B-4F51-A256-7E92C40194BD}"/>
    <cellStyle name="Normal 2 3 2 3 2 3 2 2" xfId="1886" xr:uid="{FD69A8B7-DCDB-4A2D-8F25-435650691952}"/>
    <cellStyle name="Normal 2 3 2 3 2 3 2 2 2" xfId="5565" xr:uid="{E52A66AF-BA04-42A7-BE29-4AC9252978A5}"/>
    <cellStyle name="Normal 2 3 2 3 2 3 2 3" xfId="5566" xr:uid="{6E6867DA-783D-4724-B72C-1817358F50F3}"/>
    <cellStyle name="Normal 2 3 2 3 2 3 3" xfId="1887" xr:uid="{57149259-CD7E-4C5A-9BA9-A4F38A55A92E}"/>
    <cellStyle name="Normal 2 3 2 3 2 3 3 2" xfId="5567" xr:uid="{A3C6E185-E68F-4256-931A-EE80163DD74B}"/>
    <cellStyle name="Normal 2 3 2 3 2 3 4" xfId="3978" xr:uid="{F8D27827-21D1-40A2-882F-45615F32A977}"/>
    <cellStyle name="Normal 2 3 2 3 2 4" xfId="1888" xr:uid="{DBDD4021-033A-4269-B279-F17B5672DAC7}"/>
    <cellStyle name="Normal 2 3 2 3 2 4 2" xfId="1889" xr:uid="{D1804410-1A03-4571-9E70-7A8ADA46F9E4}"/>
    <cellStyle name="Normal 2 3 2 3 2 4 2 2" xfId="5568" xr:uid="{EA02DFFD-5379-4136-993F-5E8D16F30499}"/>
    <cellStyle name="Normal 2 3 2 3 2 4 3" xfId="5569" xr:uid="{2FE71F39-A200-40F1-90AC-FB4BE05B3383}"/>
    <cellStyle name="Normal 2 3 2 3 2 5" xfId="1890" xr:uid="{11FBA839-D8E3-4939-87CD-FE6D8473BB00}"/>
    <cellStyle name="Normal 2 3 2 3 2 5 2" xfId="5570" xr:uid="{4BFD8026-8411-498D-AFEA-88F09B780E3E}"/>
    <cellStyle name="Normal 2 3 2 3 2 6" xfId="3979" xr:uid="{5EA8BE2C-9FB5-4F44-BF10-7BE977EA9C27}"/>
    <cellStyle name="Normal 2 3 2 3 3" xfId="188" xr:uid="{6CF8B3CA-0C93-4F79-82C8-D1991F638B80}"/>
    <cellStyle name="Normal 2 3 2 3 3 2" xfId="548" xr:uid="{8BBFAFBD-9FCB-46AD-A898-1847D2230B6B}"/>
    <cellStyle name="Normal 2 3 2 3 3 2 2" xfId="1891" xr:uid="{3CD437E9-0F09-4A8E-8C0E-58509CF8BE34}"/>
    <cellStyle name="Normal 2 3 2 3 3 2 2 2" xfId="1892" xr:uid="{06C0609A-64C6-4812-9113-F16AAA894C0D}"/>
    <cellStyle name="Normal 2 3 2 3 3 2 2 2 2" xfId="5571" xr:uid="{B340184D-EA66-4511-9D97-90DB5C666860}"/>
    <cellStyle name="Normal 2 3 2 3 3 2 2 3" xfId="5572" xr:uid="{285F1BF4-054C-420D-A662-8D7DB6F183C2}"/>
    <cellStyle name="Normal 2 3 2 3 3 2 3" xfId="1893" xr:uid="{8F3EDAF3-C10D-46B8-A0F9-917919CF8096}"/>
    <cellStyle name="Normal 2 3 2 3 3 2 3 2" xfId="5573" xr:uid="{28348AEE-43E6-47C7-9A31-D6D6E1D6DB0F}"/>
    <cellStyle name="Normal 2 3 2 3 3 2 4" xfId="3980" xr:uid="{7091A804-21A6-4F5A-8D6B-77E014C9E4FA}"/>
    <cellStyle name="Normal 2 3 2 3 3 3" xfId="1894" xr:uid="{237F8063-3ED3-42AE-A597-6EB3C2E04360}"/>
    <cellStyle name="Normal 2 3 2 3 3 3 2" xfId="1895" xr:uid="{18AFC3A4-E70C-44D2-ACCD-CAFF5BFF592E}"/>
    <cellStyle name="Normal 2 3 2 3 3 3 2 2" xfId="5574" xr:uid="{88747234-8DD8-4D11-B0AC-EDFDAAB3A287}"/>
    <cellStyle name="Normal 2 3 2 3 3 3 3" xfId="5575" xr:uid="{75BBA6CF-7906-4B4C-AB24-A958A707C873}"/>
    <cellStyle name="Normal 2 3 2 3 3 4" xfId="1896" xr:uid="{435D4F3E-8517-4B98-9B37-A793EF935901}"/>
    <cellStyle name="Normal 2 3 2 3 3 4 2" xfId="5576" xr:uid="{6F978557-AEE0-4190-BA5D-6103981135DD}"/>
    <cellStyle name="Normal 2 3 2 3 3 5" xfId="3981" xr:uid="{2B95A258-AD6E-48B8-BE60-AE39EB410C36}"/>
    <cellStyle name="Normal 2 3 2 3 4" xfId="545" xr:uid="{A9FC43E4-7CF6-4321-A6F3-6C04A8FF22B5}"/>
    <cellStyle name="Normal 2 3 2 3 4 2" xfId="1897" xr:uid="{A89E3FEB-A5F1-43BB-9C6E-923BC8EB7123}"/>
    <cellStyle name="Normal 2 3 2 3 4 2 2" xfId="1898" xr:uid="{45FC639F-581F-4C46-875D-23AF1C0466C5}"/>
    <cellStyle name="Normal 2 3 2 3 4 2 2 2" xfId="5577" xr:uid="{07DBC4CB-0E6E-4BAF-AA11-397839A52158}"/>
    <cellStyle name="Normal 2 3 2 3 4 2 3" xfId="5578" xr:uid="{3A93C38D-ACB4-4A26-8530-2A1CE312C6E1}"/>
    <cellStyle name="Normal 2 3 2 3 4 3" xfId="1899" xr:uid="{374B8FC6-31BC-4955-8C74-02895D665872}"/>
    <cellStyle name="Normal 2 3 2 3 4 3 2" xfId="5579" xr:uid="{C85810F2-A912-4E41-9766-BC5A2AF62C54}"/>
    <cellStyle name="Normal 2 3 2 3 4 4" xfId="3982" xr:uid="{EA8C0872-B91A-4454-9898-715FCC175207}"/>
    <cellStyle name="Normal 2 3 2 3 5" xfId="1900" xr:uid="{7A76B6E1-67A2-4009-B3FB-8074D95C3B1D}"/>
    <cellStyle name="Normal 2 3 2 3 5 2" xfId="1901" xr:uid="{CAB6C453-BAFF-44A0-A234-A31C8B00287A}"/>
    <cellStyle name="Normal 2 3 2 3 5 2 2" xfId="5580" xr:uid="{9D6431B0-CA29-4010-BB90-6F4E5F1E64B7}"/>
    <cellStyle name="Normal 2 3 2 3 5 3" xfId="5581" xr:uid="{A09BB64A-2404-411A-803E-C3B6E9368939}"/>
    <cellStyle name="Normal 2 3 2 3 6" xfId="1902" xr:uid="{4D970865-29BD-487D-BE54-3BC04577FAE8}"/>
    <cellStyle name="Normal 2 3 2 3 6 2" xfId="5582" xr:uid="{9172A119-8EBD-4F51-89E8-6DFFB8D4E1B2}"/>
    <cellStyle name="Normal 2 3 2 3 7" xfId="3983" xr:uid="{EC5E82E8-2C2C-4A63-8CAD-31417F1DFDB3}"/>
    <cellStyle name="Normal 2 3 2 3 8" xfId="8668" xr:uid="{64305CEB-2E5A-4EC8-BDA0-12DA25098EA5}"/>
    <cellStyle name="Normal 2 3 2 4" xfId="189" xr:uid="{E20422EB-901B-4241-A115-7C811FCAA535}"/>
    <cellStyle name="Normal 2 3 2 4 2" xfId="190" xr:uid="{9FE3DF7B-F7C3-485B-97AC-265FE0C987DD}"/>
    <cellStyle name="Normal 2 3 2 4 2 2" xfId="550" xr:uid="{6FAE2266-FA5B-4613-BF3B-23C612CB79FB}"/>
    <cellStyle name="Normal 2 3 2 4 2 2 2" xfId="1903" xr:uid="{58E50EB4-51F7-450A-9C96-647F693C015F}"/>
    <cellStyle name="Normal 2 3 2 4 2 2 2 2" xfId="1904" xr:uid="{A1353B8F-2F93-4BC1-9DE5-C6ACBB67366F}"/>
    <cellStyle name="Normal 2 3 2 4 2 2 2 2 2" xfId="5583" xr:uid="{A582249A-C571-408B-9D8B-391D1D511FB8}"/>
    <cellStyle name="Normal 2 3 2 4 2 2 2 3" xfId="5584" xr:uid="{A40A20EC-27DF-4423-8E43-158DCD7E3A75}"/>
    <cellStyle name="Normal 2 3 2 4 2 2 3" xfId="1905" xr:uid="{DCD6F47D-2B0B-4E7F-AA2D-EDA9A47B7802}"/>
    <cellStyle name="Normal 2 3 2 4 2 2 3 2" xfId="5585" xr:uid="{60722E9C-2F63-4BA9-AB01-365B400AF83F}"/>
    <cellStyle name="Normal 2 3 2 4 2 2 4" xfId="3984" xr:uid="{0B43C6D3-42B7-44E1-9CF5-95AE773AA110}"/>
    <cellStyle name="Normal 2 3 2 4 2 3" xfId="1906" xr:uid="{7B0752AE-F0A3-4D6A-8B3C-196294D65261}"/>
    <cellStyle name="Normal 2 3 2 4 2 3 2" xfId="1907" xr:uid="{8260F33C-E611-48B7-9000-4E86A3B4B5C5}"/>
    <cellStyle name="Normal 2 3 2 4 2 3 2 2" xfId="5586" xr:uid="{F23B9D6E-839A-49D8-809F-4D586FFC7D20}"/>
    <cellStyle name="Normal 2 3 2 4 2 3 3" xfId="5587" xr:uid="{194A7545-9707-4ED1-99BA-B4009DC9B989}"/>
    <cellStyle name="Normal 2 3 2 4 2 4" xfId="1908" xr:uid="{561FAF15-EBC1-4B29-840B-D8F9A8F0EFC5}"/>
    <cellStyle name="Normal 2 3 2 4 2 4 2" xfId="5588" xr:uid="{CF8E3604-BEE3-41FF-A6B4-A288F0A6A92F}"/>
    <cellStyle name="Normal 2 3 2 4 2 5" xfId="3985" xr:uid="{8A7B4D3F-81B0-4883-952A-38A5676A03C1}"/>
    <cellStyle name="Normal 2 3 2 4 3" xfId="549" xr:uid="{943BD61C-AB92-4FD8-8F65-6D5A42209050}"/>
    <cellStyle name="Normal 2 3 2 4 3 2" xfId="1909" xr:uid="{5649F0FD-C4F1-4D61-AAFC-3598B6E19B6D}"/>
    <cellStyle name="Normal 2 3 2 4 3 2 2" xfId="1910" xr:uid="{9BCA9A9A-9E4F-4989-BE90-881970365E55}"/>
    <cellStyle name="Normal 2 3 2 4 3 2 2 2" xfId="5589" xr:uid="{04E7FDFC-57CC-424D-B324-628B68E2691A}"/>
    <cellStyle name="Normal 2 3 2 4 3 2 3" xfId="5590" xr:uid="{C84D91EF-BD16-48CD-A289-C6DF338AA583}"/>
    <cellStyle name="Normal 2 3 2 4 3 3" xfId="1911" xr:uid="{255E9470-826E-4594-9FBB-CD1219840363}"/>
    <cellStyle name="Normal 2 3 2 4 3 3 2" xfId="5591" xr:uid="{0748D5C7-BAB1-4C7A-81B8-22E3C3FA51A2}"/>
    <cellStyle name="Normal 2 3 2 4 3 4" xfId="3986" xr:uid="{AFECB3E4-DAB5-4934-A50E-9324036F4B53}"/>
    <cellStyle name="Normal 2 3 2 4 4" xfId="1912" xr:uid="{DA13CF1B-87B6-48E5-98C5-46253AE413CF}"/>
    <cellStyle name="Normal 2 3 2 4 4 2" xfId="1913" xr:uid="{D7C7246A-22FC-4715-92AA-86C610369B23}"/>
    <cellStyle name="Normal 2 3 2 4 4 2 2" xfId="5592" xr:uid="{9253F033-5C0D-419E-9EFD-96620FD354E0}"/>
    <cellStyle name="Normal 2 3 2 4 4 3" xfId="5593" xr:uid="{E0CE2B1D-EE09-4E17-9D03-524491342130}"/>
    <cellStyle name="Normal 2 3 2 4 5" xfId="1914" xr:uid="{999FF229-F014-4DD5-848D-FB44634F602D}"/>
    <cellStyle name="Normal 2 3 2 4 5 2" xfId="5594" xr:uid="{684AF3A6-9173-4063-989F-A4FDA5D094D9}"/>
    <cellStyle name="Normal 2 3 2 4 6" xfId="3987" xr:uid="{222A2BC3-5FCF-430A-87E7-B6BDDBEE558E}"/>
    <cellStyle name="Normal 2 3 2 4 7" xfId="8669" xr:uid="{1CB5130E-3F46-4F6F-A5F1-1C47D9FBE903}"/>
    <cellStyle name="Normal 2 3 2 5" xfId="191" xr:uid="{A9C30777-8AE2-457E-880F-667BF929B3B9}"/>
    <cellStyle name="Normal 2 3 2 5 2" xfId="192" xr:uid="{E6E89428-9131-4919-A2A0-7F094C934BD1}"/>
    <cellStyle name="Normal 2 3 2 5 2 2" xfId="552" xr:uid="{05A29C6A-6854-4F2C-96A7-F0F0CB8DC01D}"/>
    <cellStyle name="Normal 2 3 2 5 2 2 2" xfId="1915" xr:uid="{7DD9455A-1288-4F66-93C5-D1690455E1A3}"/>
    <cellStyle name="Normal 2 3 2 5 2 2 2 2" xfId="1916" xr:uid="{2AB0EF07-22CC-4AF9-9DCE-A8EB82732DE0}"/>
    <cellStyle name="Normal 2 3 2 5 2 2 2 2 2" xfId="5595" xr:uid="{02DFAB48-699E-4C9E-818B-26B1145460FC}"/>
    <cellStyle name="Normal 2 3 2 5 2 2 2 3" xfId="5596" xr:uid="{318815B2-A2F6-4F36-BE57-85BAF5671289}"/>
    <cellStyle name="Normal 2 3 2 5 2 2 3" xfId="1917" xr:uid="{1538A855-A6DA-4AFF-AEA6-521E7D1B6819}"/>
    <cellStyle name="Normal 2 3 2 5 2 2 3 2" xfId="5597" xr:uid="{82917C42-A285-4A00-A503-178A894933FC}"/>
    <cellStyle name="Normal 2 3 2 5 2 2 4" xfId="3988" xr:uid="{B2AAE0C2-6708-40EA-A601-A49A6C091339}"/>
    <cellStyle name="Normal 2 3 2 5 2 3" xfId="1918" xr:uid="{BCCBD507-07AA-4603-8E3E-CD3D8ED9B2E1}"/>
    <cellStyle name="Normal 2 3 2 5 2 3 2" xfId="1919" xr:uid="{00F7F6D3-3989-4F10-AA70-7D36B9B7EB44}"/>
    <cellStyle name="Normal 2 3 2 5 2 3 2 2" xfId="5598" xr:uid="{2C37A33B-AD37-4BCE-92DD-8D507CEA05F1}"/>
    <cellStyle name="Normal 2 3 2 5 2 3 3" xfId="5599" xr:uid="{749CA5BB-DDC1-413A-9F4C-14739DC005AD}"/>
    <cellStyle name="Normal 2 3 2 5 2 4" xfId="1920" xr:uid="{B60D7181-F49B-4B0F-98C2-8E05B6AAC0D5}"/>
    <cellStyle name="Normal 2 3 2 5 2 4 2" xfId="5600" xr:uid="{BE49C4E9-2E0A-4740-9052-5DAC5180AF2C}"/>
    <cellStyle name="Normal 2 3 2 5 2 5" xfId="3989" xr:uid="{FD6E6AEB-439B-46BE-A0D2-F816472F0BC2}"/>
    <cellStyle name="Normal 2 3 2 5 3" xfId="551" xr:uid="{3D7214C7-5506-438F-B9E0-D7CFE90055AF}"/>
    <cellStyle name="Normal 2 3 2 5 3 2" xfId="1921" xr:uid="{876BBBD2-7BD7-4E07-BD8B-3ADA31C6B5C4}"/>
    <cellStyle name="Normal 2 3 2 5 3 2 2" xfId="1922" xr:uid="{9CE4FCED-1F85-4B14-B92C-1D4974116DAD}"/>
    <cellStyle name="Normal 2 3 2 5 3 2 2 2" xfId="5601" xr:uid="{5C1A29DE-AF03-40B1-923C-B4570435FC6D}"/>
    <cellStyle name="Normal 2 3 2 5 3 2 3" xfId="5602" xr:uid="{CB986B9A-9381-4D75-87DF-3D8B8ED76C3C}"/>
    <cellStyle name="Normal 2 3 2 5 3 3" xfId="1923" xr:uid="{038EAF06-D604-4C04-B57A-8B8A9DDB9A27}"/>
    <cellStyle name="Normal 2 3 2 5 3 3 2" xfId="5603" xr:uid="{D0609E1C-B8C2-4E6B-9564-8D9C5764233E}"/>
    <cellStyle name="Normal 2 3 2 5 3 4" xfId="3990" xr:uid="{5ADA162A-336A-4612-BC78-CFA25FD30127}"/>
    <cellStyle name="Normal 2 3 2 5 4" xfId="1924" xr:uid="{1246DE84-78FB-4B28-AE47-5E2100D1B846}"/>
    <cellStyle name="Normal 2 3 2 5 4 2" xfId="1925" xr:uid="{9AA1F397-71DF-4890-AB2D-04DE53643119}"/>
    <cellStyle name="Normal 2 3 2 5 4 2 2" xfId="5604" xr:uid="{58388C80-0B1E-4A81-9833-4B041DDC8135}"/>
    <cellStyle name="Normal 2 3 2 5 4 3" xfId="5605" xr:uid="{2B544F61-5FA3-427C-81E7-155BF3A440AD}"/>
    <cellStyle name="Normal 2 3 2 5 5" xfId="1926" xr:uid="{2B445B17-9660-4409-9850-8D4445937F54}"/>
    <cellStyle name="Normal 2 3 2 5 5 2" xfId="5606" xr:uid="{CA3535C9-79F6-4FDA-BCCD-15F189C9E112}"/>
    <cellStyle name="Normal 2 3 2 5 6" xfId="3991" xr:uid="{F4E342CE-B8D6-458D-859B-288B4DA23D9B}"/>
    <cellStyle name="Normal 2 3 2 5 7" xfId="8670" xr:uid="{33AC5BB8-F451-42C8-B1B7-4D17DEF63166}"/>
    <cellStyle name="Normal 2 3 2 6" xfId="193" xr:uid="{91BF690A-CB97-4908-8CD6-CBF1025828DA}"/>
    <cellStyle name="Normal 2 3 2 6 2" xfId="194" xr:uid="{7E0152E6-9B7B-4EFA-8042-D2C39E05E04D}"/>
    <cellStyle name="Normal 2 3 2 6 2 2" xfId="554" xr:uid="{0543D84D-D8A4-4689-B7E8-617A50C60C46}"/>
    <cellStyle name="Normal 2 3 2 6 2 2 2" xfId="1927" xr:uid="{7BDBAF88-F572-4AF6-8FF1-8D38B2645F07}"/>
    <cellStyle name="Normal 2 3 2 6 2 2 2 2" xfId="1928" xr:uid="{61881DAF-042F-41C7-B8E6-78D0A6E63BF3}"/>
    <cellStyle name="Normal 2 3 2 6 2 2 2 2 2" xfId="5607" xr:uid="{66D2DB5A-F625-41CE-A7A7-A663D2B9638E}"/>
    <cellStyle name="Normal 2 3 2 6 2 2 2 3" xfId="5608" xr:uid="{75BB31BF-5883-49E8-9AF2-B923FB186BAC}"/>
    <cellStyle name="Normal 2 3 2 6 2 2 3" xfId="1929" xr:uid="{BBA3E81B-A69B-4FA9-8C8F-EABDC45332E1}"/>
    <cellStyle name="Normal 2 3 2 6 2 2 3 2" xfId="5609" xr:uid="{F0891184-AA62-46C6-B4F8-0B6A8AECC9E9}"/>
    <cellStyle name="Normal 2 3 2 6 2 2 4" xfId="3992" xr:uid="{9DA56E20-506B-4F2A-86A4-5592CD130BCC}"/>
    <cellStyle name="Normal 2 3 2 6 2 3" xfId="1930" xr:uid="{754AF9C5-AAD0-4609-9769-002EF8F719E2}"/>
    <cellStyle name="Normal 2 3 2 6 2 3 2" xfId="1931" xr:uid="{FBC556FD-67BF-48F9-9270-872AA27E795F}"/>
    <cellStyle name="Normal 2 3 2 6 2 3 2 2" xfId="5610" xr:uid="{F9DD6B30-171A-4DE7-A69F-0662A3CE51A0}"/>
    <cellStyle name="Normal 2 3 2 6 2 3 3" xfId="5611" xr:uid="{5FF74742-F575-4F5A-B2D7-5316C51DF12E}"/>
    <cellStyle name="Normal 2 3 2 6 2 4" xfId="1932" xr:uid="{B6B5D78D-8121-4184-9550-DA28236BCEBC}"/>
    <cellStyle name="Normal 2 3 2 6 2 4 2" xfId="5612" xr:uid="{1B549D42-CA75-4364-BE26-A76BC12EBA7A}"/>
    <cellStyle name="Normal 2 3 2 6 2 5" xfId="3993" xr:uid="{46DA1BD7-7978-42FF-80A8-E2E69195C9FF}"/>
    <cellStyle name="Normal 2 3 2 6 3" xfId="553" xr:uid="{60ADA1DC-78E7-4F09-B15B-1FFAD9D24E71}"/>
    <cellStyle name="Normal 2 3 2 6 3 2" xfId="1933" xr:uid="{8FD6ECD1-4C91-4028-82CD-A38950E6F336}"/>
    <cellStyle name="Normal 2 3 2 6 3 2 2" xfId="1934" xr:uid="{4FE59F56-BFE2-4CC6-A07A-92DFB335B38D}"/>
    <cellStyle name="Normal 2 3 2 6 3 2 2 2" xfId="5613" xr:uid="{C5E9DF8C-8F10-4B26-B9E2-D4822FEA7929}"/>
    <cellStyle name="Normal 2 3 2 6 3 2 3" xfId="5614" xr:uid="{F5BF0546-800B-46DF-87A5-3D87D92B7AC7}"/>
    <cellStyle name="Normal 2 3 2 6 3 3" xfId="1935" xr:uid="{58495F39-5563-4877-8792-966BFF93345D}"/>
    <cellStyle name="Normal 2 3 2 6 3 3 2" xfId="5615" xr:uid="{634952A0-983E-400B-AC20-960E881E569E}"/>
    <cellStyle name="Normal 2 3 2 6 3 4" xfId="3994" xr:uid="{9BBBC87D-549E-421A-87A0-F0694F923A8F}"/>
    <cellStyle name="Normal 2 3 2 6 4" xfId="1936" xr:uid="{0FF762A8-C3BC-48FF-B9D9-422DEAF50A3C}"/>
    <cellStyle name="Normal 2 3 2 6 4 2" xfId="1937" xr:uid="{927374E9-84AA-43FB-AAF1-8F0CF413C3F0}"/>
    <cellStyle name="Normal 2 3 2 6 4 2 2" xfId="5616" xr:uid="{AEC6FA13-7907-4FBD-A3D1-FDD7152D54BC}"/>
    <cellStyle name="Normal 2 3 2 6 4 3" xfId="5617" xr:uid="{D49E2C58-D921-4072-92A0-897DD0B01C7F}"/>
    <cellStyle name="Normal 2 3 2 6 5" xfId="1938" xr:uid="{F6855078-C4ED-4297-A86A-B30E47AAF82E}"/>
    <cellStyle name="Normal 2 3 2 6 5 2" xfId="5618" xr:uid="{7F0D88DC-FFE1-4FBC-8DA6-D94B0C4E4469}"/>
    <cellStyle name="Normal 2 3 2 6 6" xfId="3995" xr:uid="{ACE8050F-D9D0-46B2-B818-3C12DCFDEF94}"/>
    <cellStyle name="Normal 2 3 2 6 7" xfId="8671" xr:uid="{70147654-5075-4640-AA6C-6221A449FC8F}"/>
    <cellStyle name="Normal 2 3 2 7" xfId="195" xr:uid="{8143C721-1938-4AA3-814A-0681771A5035}"/>
    <cellStyle name="Normal 2 3 2 7 2" xfId="555" xr:uid="{F681F3E4-4397-48FA-AC77-8D7D48DAF80B}"/>
    <cellStyle name="Normal 2 3 2 7 2 2" xfId="1939" xr:uid="{9C81D23B-9110-46DD-9194-4CAEC00649E7}"/>
    <cellStyle name="Normal 2 3 2 7 2 2 2" xfId="1940" xr:uid="{9009C2D8-8DF3-4B90-AE6C-1398D22A5772}"/>
    <cellStyle name="Normal 2 3 2 7 2 2 2 2" xfId="5619" xr:uid="{AC6B51E6-8E38-4987-B210-E7719E99884E}"/>
    <cellStyle name="Normal 2 3 2 7 2 2 3" xfId="5620" xr:uid="{4D8BB382-AF25-4B86-952F-A30FB91B6096}"/>
    <cellStyle name="Normal 2 3 2 7 2 3" xfId="1941" xr:uid="{9E53DDAD-8981-4ED3-9D94-2A8A236E1B13}"/>
    <cellStyle name="Normal 2 3 2 7 2 3 2" xfId="5621" xr:uid="{78D11521-AE2A-4A2A-BD33-F8C36486E554}"/>
    <cellStyle name="Normal 2 3 2 7 2 4" xfId="3996" xr:uid="{30E3B70D-8195-42F3-A263-A6A0DE920A74}"/>
    <cellStyle name="Normal 2 3 2 7 3" xfId="1942" xr:uid="{2669F236-DA90-4951-B05A-AED02D0209CC}"/>
    <cellStyle name="Normal 2 3 2 7 3 2" xfId="1943" xr:uid="{D4B3403A-6C51-4DC4-9C30-B83C1BA3A8F1}"/>
    <cellStyle name="Normal 2 3 2 7 3 2 2" xfId="5622" xr:uid="{848ECF90-1B8B-4718-A58B-4776270388A3}"/>
    <cellStyle name="Normal 2 3 2 7 3 3" xfId="5623" xr:uid="{F2A8838D-65A3-4D18-B6A7-6D267AD5309B}"/>
    <cellStyle name="Normal 2 3 2 7 4" xfId="1944" xr:uid="{F5AF2191-864E-4B34-8F94-B9615E0C252A}"/>
    <cellStyle name="Normal 2 3 2 7 4 2" xfId="5624" xr:uid="{1B66F665-CF60-4C1F-9C04-F5D737A2CA9D}"/>
    <cellStyle name="Normal 2 3 2 7 5" xfId="3997" xr:uid="{5FF26488-960F-4927-B0E3-FC719AF99434}"/>
    <cellStyle name="Normal 2 3 2 7 6" xfId="8672" xr:uid="{561EE3F0-E1BC-41A3-9470-25F1B8E9A1ED}"/>
    <cellStyle name="Normal 2 3 2 8" xfId="540" xr:uid="{A2E7B7AB-7BE1-4F55-B608-727F54E4188D}"/>
    <cellStyle name="Normal 2 3 2 8 2" xfId="1945" xr:uid="{2D3A55C3-6180-430D-8BD0-7E52CAF4A408}"/>
    <cellStyle name="Normal 2 3 2 8 2 2" xfId="1946" xr:uid="{AE6355AC-A76C-4451-BD50-68B3BC180DB8}"/>
    <cellStyle name="Normal 2 3 2 8 2 2 2" xfId="5625" xr:uid="{8F69EA91-E03E-4930-90DB-1DEE51C4800C}"/>
    <cellStyle name="Normal 2 3 2 8 2 3" xfId="5626" xr:uid="{0120B4AC-2F8C-4E77-BAD4-68D964B82D38}"/>
    <cellStyle name="Normal 2 3 2 8 3" xfId="1947" xr:uid="{478F0E9E-3FAA-4E90-A863-E1815DD3D06C}"/>
    <cellStyle name="Normal 2 3 2 8 3 2" xfId="5627" xr:uid="{2FD948E7-B994-460A-AB1E-B85B37CC4FFB}"/>
    <cellStyle name="Normal 2 3 2 8 4" xfId="3998" xr:uid="{C5312732-B4FF-4D4A-BB29-B2B713C65D1E}"/>
    <cellStyle name="Normal 2 3 2 8 5" xfId="8673" xr:uid="{48951089-D2CF-48BF-B990-96E69B4F5754}"/>
    <cellStyle name="Normal 2 3 2 9" xfId="1948" xr:uid="{912D6E46-D67A-449A-B3D1-FAD654A2AC06}"/>
    <cellStyle name="Normal 2 3 2 9 2" xfId="1949" xr:uid="{0ACCACC1-88A3-4D31-8570-B4FABBC75790}"/>
    <cellStyle name="Normal 2 3 2 9 2 2" xfId="5628" xr:uid="{47725AFE-618C-46FB-8CB8-E5D799A6E9AF}"/>
    <cellStyle name="Normal 2 3 2 9 3" xfId="5629" xr:uid="{560BC3FC-D32A-46D9-A179-26FD291DEF68}"/>
    <cellStyle name="Normal 2 3 3" xfId="196" xr:uid="{CCC50776-858A-442C-94E4-49F56D50A29A}"/>
    <cellStyle name="Normal 2 3 3 2" xfId="197" xr:uid="{B04B28B4-E9F4-4FC9-A948-50E8E102CC4A}"/>
    <cellStyle name="Normal 2 3 3 2 2" xfId="198" xr:uid="{050D4C4F-0825-44D8-8987-CE26CDB1A885}"/>
    <cellStyle name="Normal 2 3 3 2 2 2" xfId="558" xr:uid="{9FCDAC7D-AEFE-4A31-96F8-E370B8CC8833}"/>
    <cellStyle name="Normal 2 3 3 2 2 2 2" xfId="1950" xr:uid="{158DF332-4AEB-49D3-8667-4142B5D00557}"/>
    <cellStyle name="Normal 2 3 3 2 2 2 2 2" xfId="1951" xr:uid="{A4BE152F-E336-435E-BEE5-18F83F8A6E9F}"/>
    <cellStyle name="Normal 2 3 3 2 2 2 2 2 2" xfId="5630" xr:uid="{AD479291-02AF-48C5-8229-2C956A85CF48}"/>
    <cellStyle name="Normal 2 3 3 2 2 2 2 3" xfId="5631" xr:uid="{D7DDD494-6A4B-4282-A43B-3C546D56535B}"/>
    <cellStyle name="Normal 2 3 3 2 2 2 3" xfId="1952" xr:uid="{A557E190-679E-4E5E-9C6A-C6420D573F06}"/>
    <cellStyle name="Normal 2 3 3 2 2 2 3 2" xfId="5632" xr:uid="{697C3A6E-5483-430E-B131-29C0533E154E}"/>
    <cellStyle name="Normal 2 3 3 2 2 2 4" xfId="3999" xr:uid="{765EFA6F-D36A-41DE-90FA-EECA8BF9C19F}"/>
    <cellStyle name="Normal 2 3 3 2 2 3" xfId="1953" xr:uid="{B509A3D2-351A-48C7-9A6B-B37C170DDE99}"/>
    <cellStyle name="Normal 2 3 3 2 2 3 2" xfId="1954" xr:uid="{47BB98E3-7555-40A0-8CB2-0F30A22DF113}"/>
    <cellStyle name="Normal 2 3 3 2 2 3 2 2" xfId="5633" xr:uid="{80EFCBB3-4755-4F2C-90E6-F5CCBFC2159D}"/>
    <cellStyle name="Normal 2 3 3 2 2 3 3" xfId="5634" xr:uid="{5A1BCB6D-2539-425E-AD51-6FB297893F11}"/>
    <cellStyle name="Normal 2 3 3 2 2 4" xfId="1955" xr:uid="{334D29C9-1CFB-40EA-9E99-7513490EDA6B}"/>
    <cellStyle name="Normal 2 3 3 2 2 4 2" xfId="5635" xr:uid="{D55D7568-2633-4B2A-99BA-5335B415B465}"/>
    <cellStyle name="Normal 2 3 3 2 2 5" xfId="4000" xr:uid="{D6C16624-A525-4235-88B0-9C44EC37A546}"/>
    <cellStyle name="Normal 2 3 3 2 3" xfId="557" xr:uid="{4B35F775-3718-4AA7-A6C3-1DA8D9299451}"/>
    <cellStyle name="Normal 2 3 3 2 3 2" xfId="1956" xr:uid="{2E86FA51-6A41-4B0F-B4A4-992B6B8AD6BF}"/>
    <cellStyle name="Normal 2 3 3 2 3 2 2" xfId="1957" xr:uid="{9A56EF49-BDAE-4130-BFED-DAE64EBCC398}"/>
    <cellStyle name="Normal 2 3 3 2 3 2 2 2" xfId="5636" xr:uid="{3C33AC14-8E43-425E-B891-063B5361C94C}"/>
    <cellStyle name="Normal 2 3 3 2 3 2 3" xfId="5637" xr:uid="{0A27128A-E7DB-45CB-AF95-3EBB50301157}"/>
    <cellStyle name="Normal 2 3 3 2 3 3" xfId="1958" xr:uid="{32063CE9-9C76-4AA9-9750-E0FC57656DBF}"/>
    <cellStyle name="Normal 2 3 3 2 3 3 2" xfId="5638" xr:uid="{1E896842-12D3-432A-BD1F-EB82C2ED4AC0}"/>
    <cellStyle name="Normal 2 3 3 2 3 4" xfId="4001" xr:uid="{513977B5-1C90-4D00-B483-2A676B741487}"/>
    <cellStyle name="Normal 2 3 3 2 4" xfId="1959" xr:uid="{4C8A64DC-5D6C-4C49-9586-68A9E61B1380}"/>
    <cellStyle name="Normal 2 3 3 2 4 2" xfId="1960" xr:uid="{E3A3ED80-B08B-4092-AD44-6E45F34A3B25}"/>
    <cellStyle name="Normal 2 3 3 2 4 2 2" xfId="5639" xr:uid="{3FEF0295-9D73-4182-8E12-5F3E2AAB1180}"/>
    <cellStyle name="Normal 2 3 3 2 4 3" xfId="5640" xr:uid="{BBA810B0-D978-472E-B13C-44038F98DDAD}"/>
    <cellStyle name="Normal 2 3 3 2 5" xfId="1961" xr:uid="{243946C2-5257-4F88-A54C-C0D496F481A2}"/>
    <cellStyle name="Normal 2 3 3 2 5 2" xfId="5641" xr:uid="{D1C7C9EF-19AC-4145-B0FE-CC1B9303BD74}"/>
    <cellStyle name="Normal 2 3 3 2 6" xfId="4002" xr:uid="{501668DB-C9F0-4EEC-A622-CB1B58BCF208}"/>
    <cellStyle name="Normal 2 3 3 3" xfId="199" xr:uid="{C4B5C229-9CDA-4B9A-AEBF-90DD60C0B260}"/>
    <cellStyle name="Normal 2 3 3 3 2" xfId="559" xr:uid="{7B71AF41-689A-4E84-A43E-C24602A8B1FD}"/>
    <cellStyle name="Normal 2 3 3 3 2 2" xfId="1962" xr:uid="{D8DA1928-D74C-4C1D-902B-28E6A49B3A6E}"/>
    <cellStyle name="Normal 2 3 3 3 2 2 2" xfId="1963" xr:uid="{E403CD1E-8E1A-4D23-A3A8-4FBF8364E025}"/>
    <cellStyle name="Normal 2 3 3 3 2 2 2 2" xfId="5642" xr:uid="{F7E9AE6C-EF2F-43B9-8334-AAB7F3AA8887}"/>
    <cellStyle name="Normal 2 3 3 3 2 2 3" xfId="5643" xr:uid="{19E7C7F8-57EF-4A12-920D-48676F23E3E2}"/>
    <cellStyle name="Normal 2 3 3 3 2 3" xfId="1964" xr:uid="{F31E66CA-4591-49FD-9277-BDC88127EA2E}"/>
    <cellStyle name="Normal 2 3 3 3 2 3 2" xfId="5644" xr:uid="{258BAD02-E1B7-42DB-A92E-0588D76DB6FB}"/>
    <cellStyle name="Normal 2 3 3 3 2 4" xfId="4003" xr:uid="{F835BD8F-31EB-4E21-A4CA-93A1A3722520}"/>
    <cellStyle name="Normal 2 3 3 3 3" xfId="1965" xr:uid="{C2D7B7F6-697C-4784-A8C2-8009CD95EA3D}"/>
    <cellStyle name="Normal 2 3 3 3 3 2" xfId="1966" xr:uid="{9C644B15-73A6-4441-8AFE-7FC904A0DA87}"/>
    <cellStyle name="Normal 2 3 3 3 3 2 2" xfId="5645" xr:uid="{809FDB55-B9AB-44B0-8D20-76D9A1030F4C}"/>
    <cellStyle name="Normal 2 3 3 3 3 3" xfId="5646" xr:uid="{73F35456-B280-4DD6-9A2A-44EB9F77506E}"/>
    <cellStyle name="Normal 2 3 3 3 4" xfId="1967" xr:uid="{FC4E6485-3B82-4DC3-A8BA-59860140C74F}"/>
    <cellStyle name="Normal 2 3 3 3 4 2" xfId="5647" xr:uid="{FABEF0C0-3A0A-449B-81CE-3521D7635A9B}"/>
    <cellStyle name="Normal 2 3 3 3 5" xfId="4004" xr:uid="{31ACE99D-A9F5-422F-9F78-14502F5E7DA9}"/>
    <cellStyle name="Normal 2 3 3 4" xfId="556" xr:uid="{AB9FF2DE-B1BF-4291-84AA-F553A8CF009B}"/>
    <cellStyle name="Normal 2 3 3 4 2" xfId="1968" xr:uid="{A5FB4150-1EF7-4C07-A956-2E38B9E9DE84}"/>
    <cellStyle name="Normal 2 3 3 4 2 2" xfId="1969" xr:uid="{A6701FA8-A118-4C68-9FD4-A67561AEA8CF}"/>
    <cellStyle name="Normal 2 3 3 4 2 2 2" xfId="5648" xr:uid="{781E27A2-559B-4A4F-8845-14997EDCF46E}"/>
    <cellStyle name="Normal 2 3 3 4 2 3" xfId="5649" xr:uid="{DB7DEBD5-9825-44F3-83F9-B18CB8D53206}"/>
    <cellStyle name="Normal 2 3 3 4 3" xfId="1970" xr:uid="{D927C807-C50E-49AD-B38D-5A355992E624}"/>
    <cellStyle name="Normal 2 3 3 4 3 2" xfId="5650" xr:uid="{BA9A002A-1DB6-4023-B8DB-7DD017E4533A}"/>
    <cellStyle name="Normal 2 3 3 4 4" xfId="4005" xr:uid="{7B91E32D-46D6-4FDA-90EE-4932DEE5C55A}"/>
    <cellStyle name="Normal 2 3 3 5" xfId="1971" xr:uid="{9512E22B-6A95-4EB4-8D84-1DEB60F2C1BA}"/>
    <cellStyle name="Normal 2 3 3 5 2" xfId="1972" xr:uid="{8595E43F-5488-458E-926F-5F12D41B1F02}"/>
    <cellStyle name="Normal 2 3 3 5 2 2" xfId="5651" xr:uid="{A6DE7FFA-8821-4108-ACEA-29FF465A327C}"/>
    <cellStyle name="Normal 2 3 3 5 3" xfId="5652" xr:uid="{F4EC041A-4D22-40A7-A48A-6C389946FB17}"/>
    <cellStyle name="Normal 2 3 3 6" xfId="1973" xr:uid="{4805A2A9-C4D3-4EB3-B0B0-5ED061B0B673}"/>
    <cellStyle name="Normal 2 3 3 6 2" xfId="5653" xr:uid="{6DAD3EA9-9096-4A33-A265-455C2B01566D}"/>
    <cellStyle name="Normal 2 3 3 7" xfId="4006" xr:uid="{1A4C0FE7-3ACE-497D-9584-BAECD9292622}"/>
    <cellStyle name="Normal 2 3 3 8" xfId="8674" xr:uid="{B0EE2934-C80F-4459-8195-5EDC2F88ED93}"/>
    <cellStyle name="Normal 2 3 4" xfId="200" xr:uid="{90F59630-5F37-41BD-8427-DD01715958F4}"/>
    <cellStyle name="Normal 2 3 4 2" xfId="201" xr:uid="{6485DFC2-F030-4B9B-A0AC-9F58E2048308}"/>
    <cellStyle name="Normal 2 3 4 2 2" xfId="202" xr:uid="{1D4DB90F-8186-4815-8CA4-F4A2DE3C8D2E}"/>
    <cellStyle name="Normal 2 3 4 2 2 2" xfId="562" xr:uid="{398BCCC3-7907-47B0-833D-9FAB8ADD2D5B}"/>
    <cellStyle name="Normal 2 3 4 2 2 2 2" xfId="1974" xr:uid="{BF0B8FC9-8946-4319-87BC-921549E494F4}"/>
    <cellStyle name="Normal 2 3 4 2 2 2 2 2" xfId="1975" xr:uid="{4957EDE7-8588-4E7F-BA6A-6D800E50EDCE}"/>
    <cellStyle name="Normal 2 3 4 2 2 2 2 2 2" xfId="5654" xr:uid="{2D6A8BCA-A1FA-47E5-BD7C-36183E52E414}"/>
    <cellStyle name="Normal 2 3 4 2 2 2 2 3" xfId="5655" xr:uid="{F1E744CD-0464-4642-9999-D5F5F5874073}"/>
    <cellStyle name="Normal 2 3 4 2 2 2 3" xfId="1976" xr:uid="{FEF7F367-B7C7-4264-B780-C5A44ED54C20}"/>
    <cellStyle name="Normal 2 3 4 2 2 2 3 2" xfId="5656" xr:uid="{B5CFDB1D-6249-4EDB-BCE8-0AC07A359D2D}"/>
    <cellStyle name="Normal 2 3 4 2 2 2 4" xfId="4007" xr:uid="{C2971248-8E3C-429D-AC87-2E2158637CD2}"/>
    <cellStyle name="Normal 2 3 4 2 2 3" xfId="1977" xr:uid="{EA9257F7-E4AC-4533-BD32-EC8ABB841EE3}"/>
    <cellStyle name="Normal 2 3 4 2 2 3 2" xfId="1978" xr:uid="{A0689178-BCAE-45F3-8DBF-2180F4389285}"/>
    <cellStyle name="Normal 2 3 4 2 2 3 2 2" xfId="5657" xr:uid="{CDEC73C2-7A67-4CD6-A9D0-2B8F344F5E1F}"/>
    <cellStyle name="Normal 2 3 4 2 2 3 3" xfId="5658" xr:uid="{39619774-EDB7-4704-B30E-3227AAC63575}"/>
    <cellStyle name="Normal 2 3 4 2 2 4" xfId="1979" xr:uid="{07FE21BA-7AB3-4BBB-93CE-C089FC06BD43}"/>
    <cellStyle name="Normal 2 3 4 2 2 4 2" xfId="5659" xr:uid="{2DFCAB75-9606-4C2E-B2B0-53D70935D789}"/>
    <cellStyle name="Normal 2 3 4 2 2 5" xfId="4008" xr:uid="{CAD58D47-E895-4FC2-9B20-69B067B867A7}"/>
    <cellStyle name="Normal 2 3 4 2 3" xfId="561" xr:uid="{F4114DA5-7A28-441D-957E-FAEE332924F4}"/>
    <cellStyle name="Normal 2 3 4 2 3 2" xfId="1980" xr:uid="{F6CB216E-D2F9-4F69-A6B9-86F69826D66F}"/>
    <cellStyle name="Normal 2 3 4 2 3 2 2" xfId="1981" xr:uid="{2EC0D6C7-F469-4DB1-85E2-CF125DEF4405}"/>
    <cellStyle name="Normal 2 3 4 2 3 2 2 2" xfId="5660" xr:uid="{564BD490-A7F2-4CE9-9105-F188F0DBAC04}"/>
    <cellStyle name="Normal 2 3 4 2 3 2 3" xfId="5661" xr:uid="{5BA4B8C6-C356-4BD8-ACFD-FD5C34817A66}"/>
    <cellStyle name="Normal 2 3 4 2 3 3" xfId="1982" xr:uid="{E4DC04A0-CE83-4789-A8D9-ADBE721C30A9}"/>
    <cellStyle name="Normal 2 3 4 2 3 3 2" xfId="5662" xr:uid="{1C3E25BC-DE34-4B30-81A3-D7110D02B494}"/>
    <cellStyle name="Normal 2 3 4 2 3 4" xfId="4009" xr:uid="{317CD21D-A8E9-417C-AFD3-31087C968AB0}"/>
    <cellStyle name="Normal 2 3 4 2 4" xfId="1983" xr:uid="{F2C93088-AB8C-4E00-9FA9-71AE925FFC6C}"/>
    <cellStyle name="Normal 2 3 4 2 4 2" xfId="1984" xr:uid="{509F3560-9B69-4192-AE05-08A765CEBCFF}"/>
    <cellStyle name="Normal 2 3 4 2 4 2 2" xfId="5663" xr:uid="{8C5727BA-C3DF-43F2-975C-3D244BF2FC67}"/>
    <cellStyle name="Normal 2 3 4 2 4 3" xfId="5664" xr:uid="{FC6CADE7-C932-448E-880E-1AD1B81D0D0C}"/>
    <cellStyle name="Normal 2 3 4 2 5" xfId="1985" xr:uid="{E4DF7CF9-2AB8-4121-B04B-CE5F298E8DD1}"/>
    <cellStyle name="Normal 2 3 4 2 5 2" xfId="5665" xr:uid="{A8E20834-0DB1-4CD0-B38A-ED0F6371CA29}"/>
    <cellStyle name="Normal 2 3 4 2 6" xfId="4010" xr:uid="{50BB3195-9606-453A-B4C3-B52B1BAD0886}"/>
    <cellStyle name="Normal 2 3 4 3" xfId="203" xr:uid="{50AF7271-38B7-4807-9B77-63DA12693F60}"/>
    <cellStyle name="Normal 2 3 4 3 2" xfId="563" xr:uid="{08D77FDB-96E1-448A-9CCD-9164DA832A56}"/>
    <cellStyle name="Normal 2 3 4 3 2 2" xfId="1986" xr:uid="{3A74E04E-FE43-4B83-8206-C18DA2E309EB}"/>
    <cellStyle name="Normal 2 3 4 3 2 2 2" xfId="1987" xr:uid="{403D31C1-A860-45ED-86A7-745374D863EC}"/>
    <cellStyle name="Normal 2 3 4 3 2 2 2 2" xfId="5666" xr:uid="{28981FC7-EC76-4FC9-970D-E53B88B0F344}"/>
    <cellStyle name="Normal 2 3 4 3 2 2 3" xfId="5667" xr:uid="{A8D52F43-1228-4412-AF15-690906FE1353}"/>
    <cellStyle name="Normal 2 3 4 3 2 3" xfId="1988" xr:uid="{DB0DC251-6CBC-4C8D-ADEC-6E65E369EA0C}"/>
    <cellStyle name="Normal 2 3 4 3 2 3 2" xfId="5668" xr:uid="{76BC995E-0A81-420C-A0D8-208F71B786ED}"/>
    <cellStyle name="Normal 2 3 4 3 2 4" xfId="4011" xr:uid="{BDA59148-BE96-46B5-B3DD-2485A14A1C8F}"/>
    <cellStyle name="Normal 2 3 4 3 3" xfId="1989" xr:uid="{B7984F9E-406E-4455-BDB5-68D70E954574}"/>
    <cellStyle name="Normal 2 3 4 3 3 2" xfId="1990" xr:uid="{901C7714-AF99-4729-9080-3D5565F81C8F}"/>
    <cellStyle name="Normal 2 3 4 3 3 2 2" xfId="5669" xr:uid="{A3373C25-311B-4766-BF7C-722028391BE5}"/>
    <cellStyle name="Normal 2 3 4 3 3 3" xfId="5670" xr:uid="{FA9F065E-C1A4-4A2B-85FA-B14E252D9036}"/>
    <cellStyle name="Normal 2 3 4 3 4" xfId="1991" xr:uid="{504A5507-782E-42D3-ADB8-B4427066C124}"/>
    <cellStyle name="Normal 2 3 4 3 4 2" xfId="5671" xr:uid="{79FF8E07-2554-4295-99B9-D53C682E0426}"/>
    <cellStyle name="Normal 2 3 4 3 5" xfId="4012" xr:uid="{712120D4-3839-4E64-81CD-3F3C1508505E}"/>
    <cellStyle name="Normal 2 3 4 4" xfId="560" xr:uid="{71016AB9-9D80-4890-840E-CAA1AAC8636C}"/>
    <cellStyle name="Normal 2 3 4 4 2" xfId="1992" xr:uid="{C707F359-1B89-4183-B207-F820EB3E7AA9}"/>
    <cellStyle name="Normal 2 3 4 4 2 2" xfId="1993" xr:uid="{7B19E2EC-C415-4A25-A7BB-BE54760B5A9A}"/>
    <cellStyle name="Normal 2 3 4 4 2 2 2" xfId="5672" xr:uid="{FED157A2-0A70-4905-BCC2-9B3D745B6CB5}"/>
    <cellStyle name="Normal 2 3 4 4 2 3" xfId="5673" xr:uid="{688954C2-DCD0-4C2A-9AD6-1B49CF50F4CF}"/>
    <cellStyle name="Normal 2 3 4 4 3" xfId="1994" xr:uid="{EC8AB5DA-C2C2-4B77-92F3-5BE9A1D64715}"/>
    <cellStyle name="Normal 2 3 4 4 3 2" xfId="5674" xr:uid="{9196D054-9E6C-4933-9D13-B9AE4845229C}"/>
    <cellStyle name="Normal 2 3 4 4 4" xfId="4013" xr:uid="{116DCB6F-7FF0-47D2-A0EF-B6FFCEFE4736}"/>
    <cellStyle name="Normal 2 3 4 5" xfId="1995" xr:uid="{54159053-B271-41AC-805C-70D1BF4E431B}"/>
    <cellStyle name="Normal 2 3 4 5 2" xfId="1996" xr:uid="{9932A56E-37A9-49E3-BE1C-A7B9B02180BA}"/>
    <cellStyle name="Normal 2 3 4 5 2 2" xfId="5675" xr:uid="{4E727219-E5AD-4115-B1FC-28809424DACB}"/>
    <cellStyle name="Normal 2 3 4 5 3" xfId="5676" xr:uid="{3001AC8F-5BC9-40E0-BF89-591450E0CA7A}"/>
    <cellStyle name="Normal 2 3 4 6" xfId="1997" xr:uid="{8FCD3C21-765D-4605-B5D1-105DD19CA982}"/>
    <cellStyle name="Normal 2 3 4 6 2" xfId="5677" xr:uid="{60E266E4-477C-4012-8B59-6174F4A01A00}"/>
    <cellStyle name="Normal 2 3 4 7" xfId="4014" xr:uid="{8B5B655E-57BA-4E4B-A85C-409DC1E71D61}"/>
    <cellStyle name="Normal 2 3 4 8" xfId="8675" xr:uid="{ACBA566A-716D-417E-99D6-90EF3256FAAC}"/>
    <cellStyle name="Normal 2 3 5" xfId="204" xr:uid="{24BD56C9-6D64-49EF-B43C-D7034DD4A076}"/>
    <cellStyle name="Normal 2 3 5 2" xfId="205" xr:uid="{57C4F7DB-F6C2-41D1-972C-12FAE4292C29}"/>
    <cellStyle name="Normal 2 3 5 2 2" xfId="565" xr:uid="{40FE448A-4176-4E24-A4E3-236607BDC65A}"/>
    <cellStyle name="Normal 2 3 5 2 2 2" xfId="1998" xr:uid="{ADAB8CF2-5AF2-4A31-BAB5-2FF5A5D6392D}"/>
    <cellStyle name="Normal 2 3 5 2 2 2 2" xfId="1999" xr:uid="{91ADC7E7-F953-40C7-812F-BA53183AA468}"/>
    <cellStyle name="Normal 2 3 5 2 2 2 2 2" xfId="5678" xr:uid="{C597A935-A211-462E-94AB-8946A98A07D4}"/>
    <cellStyle name="Normal 2 3 5 2 2 2 3" xfId="5679" xr:uid="{17F3D34F-4B2D-4B73-BA00-2362F2C165B1}"/>
    <cellStyle name="Normal 2 3 5 2 2 3" xfId="2000" xr:uid="{DBF368A1-4803-4173-80DF-63A44730A7EF}"/>
    <cellStyle name="Normal 2 3 5 2 2 3 2" xfId="5680" xr:uid="{15D1254F-1167-4802-8689-330C60EB3599}"/>
    <cellStyle name="Normal 2 3 5 2 2 4" xfId="4015" xr:uid="{9921F170-6781-47B2-B340-515EA0BC4752}"/>
    <cellStyle name="Normal 2 3 5 2 3" xfId="2001" xr:uid="{121EDF0D-4E24-41F0-9F00-308791ACD6BF}"/>
    <cellStyle name="Normal 2 3 5 2 3 2" xfId="2002" xr:uid="{7D2E36CE-DFD0-4FE1-BC7A-195C058F6DD5}"/>
    <cellStyle name="Normal 2 3 5 2 3 2 2" xfId="5681" xr:uid="{446E8F07-97CD-4280-8283-7070C6D79838}"/>
    <cellStyle name="Normal 2 3 5 2 3 3" xfId="5682" xr:uid="{157AF037-486A-453E-9F91-4EB8B04D408A}"/>
    <cellStyle name="Normal 2 3 5 2 4" xfId="2003" xr:uid="{4B0F7D0F-85B8-47D7-B125-DD98D3254442}"/>
    <cellStyle name="Normal 2 3 5 2 4 2" xfId="5683" xr:uid="{AA12D304-74EC-463E-A492-1638AD9B37FB}"/>
    <cellStyle name="Normal 2 3 5 2 5" xfId="4016" xr:uid="{92F0BDD5-7EEC-47AD-96F3-191FADFCBD41}"/>
    <cellStyle name="Normal 2 3 5 3" xfId="564" xr:uid="{8BBC611E-1D92-4A73-85DD-3C1F81B17454}"/>
    <cellStyle name="Normal 2 3 5 3 2" xfId="2004" xr:uid="{C44B1BCC-2ACA-416B-976C-9299CECE6411}"/>
    <cellStyle name="Normal 2 3 5 3 2 2" xfId="2005" xr:uid="{32DF77FA-5AF1-435A-8236-79B5F4E3A773}"/>
    <cellStyle name="Normal 2 3 5 3 2 2 2" xfId="5684" xr:uid="{908DCD58-3B89-4221-8116-E383AD8D3078}"/>
    <cellStyle name="Normal 2 3 5 3 2 3" xfId="5685" xr:uid="{D4E09C56-F669-4101-BB44-216C04F9CFD0}"/>
    <cellStyle name="Normal 2 3 5 3 3" xfId="2006" xr:uid="{AB76CF26-D913-4E59-9015-896E043E488F}"/>
    <cellStyle name="Normal 2 3 5 3 3 2" xfId="5686" xr:uid="{2841D44D-1270-4470-B850-5AA4ED6C5291}"/>
    <cellStyle name="Normal 2 3 5 3 4" xfId="4017" xr:uid="{2BD958C1-B219-4616-8CEC-61FE27F86DD2}"/>
    <cellStyle name="Normal 2 3 5 4" xfId="2007" xr:uid="{6C2C6BAE-DF67-4E35-88BB-153C62A1A979}"/>
    <cellStyle name="Normal 2 3 5 4 2" xfId="2008" xr:uid="{350F856F-9F53-4E4B-9D51-0F136B73B645}"/>
    <cellStyle name="Normal 2 3 5 4 2 2" xfId="5687" xr:uid="{41AFECF1-325B-4B2E-9AAB-A0F84C6DA2FB}"/>
    <cellStyle name="Normal 2 3 5 4 3" xfId="5688" xr:uid="{96E0EDF0-F824-4476-B7D3-38556C00612D}"/>
    <cellStyle name="Normal 2 3 5 5" xfId="2009" xr:uid="{23B110F2-9D55-458D-94C3-621AF84EEEEB}"/>
    <cellStyle name="Normal 2 3 5 5 2" xfId="5689" xr:uid="{4186D129-32CA-4FC8-8F13-A6F4500218CF}"/>
    <cellStyle name="Normal 2 3 5 6" xfId="4018" xr:uid="{64AB3CA4-6179-4D2A-92A2-4C726FA86E66}"/>
    <cellStyle name="Normal 2 3 5 7" xfId="8676" xr:uid="{0C00DF84-E49B-44D9-B727-00BB4220A6F4}"/>
    <cellStyle name="Normal 2 3 6" xfId="206" xr:uid="{4E4A1A41-B7CA-4190-88D1-3EF8F1420455}"/>
    <cellStyle name="Normal 2 3 6 2" xfId="207" xr:uid="{7A91DDA6-1496-4A4C-8D14-4F1BA8D474EB}"/>
    <cellStyle name="Normal 2 3 6 2 2" xfId="567" xr:uid="{1857FB55-7B0B-486E-BDE1-84256E2ABA1D}"/>
    <cellStyle name="Normal 2 3 6 2 2 2" xfId="2010" xr:uid="{8FB8B662-6678-4A13-9A3F-CBE32E8248CC}"/>
    <cellStyle name="Normal 2 3 6 2 2 2 2" xfId="2011" xr:uid="{312B14F6-94E1-492E-8319-25EE8480A7EC}"/>
    <cellStyle name="Normal 2 3 6 2 2 2 2 2" xfId="5690" xr:uid="{D9353721-715E-4F38-929D-B628DA77AF39}"/>
    <cellStyle name="Normal 2 3 6 2 2 2 3" xfId="5691" xr:uid="{B2916582-58C1-427B-89F8-321BD50A258D}"/>
    <cellStyle name="Normal 2 3 6 2 2 3" xfId="2012" xr:uid="{51360A5F-34A2-42BD-90DA-A5D60BEAB710}"/>
    <cellStyle name="Normal 2 3 6 2 2 3 2" xfId="5692" xr:uid="{7F0BB12E-8355-473B-8A7F-152419C02781}"/>
    <cellStyle name="Normal 2 3 6 2 2 4" xfId="4019" xr:uid="{7527A4B2-ABCC-49DE-8157-BC775EBEC512}"/>
    <cellStyle name="Normal 2 3 6 2 3" xfId="2013" xr:uid="{97F64DF9-AF45-4888-8178-DD976644039D}"/>
    <cellStyle name="Normal 2 3 6 2 3 2" xfId="2014" xr:uid="{E4F12934-CB40-4585-91F6-5D55B456ECBF}"/>
    <cellStyle name="Normal 2 3 6 2 3 2 2" xfId="5693" xr:uid="{1122C085-4C69-427D-9F65-7AE3A36726AF}"/>
    <cellStyle name="Normal 2 3 6 2 3 3" xfId="5694" xr:uid="{143F24B7-3DFA-4733-A258-20B3DDD9FAF6}"/>
    <cellStyle name="Normal 2 3 6 2 4" xfId="2015" xr:uid="{8FB3A648-DC35-4889-A879-B551ED8B990E}"/>
    <cellStyle name="Normal 2 3 6 2 4 2" xfId="5695" xr:uid="{521DA54F-6E20-44BE-A54C-C66D403079A9}"/>
    <cellStyle name="Normal 2 3 6 2 5" xfId="4020" xr:uid="{B42E8709-49F7-48F2-864C-E0914058F372}"/>
    <cellStyle name="Normal 2 3 6 3" xfId="566" xr:uid="{14CD462E-F4AC-4B2C-BBE1-23F55B5593F3}"/>
    <cellStyle name="Normal 2 3 6 3 2" xfId="2016" xr:uid="{B046A802-3AC2-4E52-A4D4-2F677E38AF1A}"/>
    <cellStyle name="Normal 2 3 6 3 2 2" xfId="2017" xr:uid="{B108F66E-0D1B-4DC4-955D-43981BB69472}"/>
    <cellStyle name="Normal 2 3 6 3 2 2 2" xfId="5696" xr:uid="{93D69884-A3A7-441C-9215-25FE3147B265}"/>
    <cellStyle name="Normal 2 3 6 3 2 3" xfId="5697" xr:uid="{C20966BE-1998-4939-B7C8-F7754F0B9F34}"/>
    <cellStyle name="Normal 2 3 6 3 3" xfId="2018" xr:uid="{929980E5-073A-4B1A-B847-88DAD98BB809}"/>
    <cellStyle name="Normal 2 3 6 3 3 2" xfId="5698" xr:uid="{B80BCB16-B592-4763-B86E-46A3DA75DC06}"/>
    <cellStyle name="Normal 2 3 6 3 4" xfId="4021" xr:uid="{2F84A655-799E-4E3F-BFCB-7D7485F87C90}"/>
    <cellStyle name="Normal 2 3 6 4" xfId="2019" xr:uid="{14748BFD-6BF7-46A1-B066-A3D560A14F07}"/>
    <cellStyle name="Normal 2 3 6 4 2" xfId="2020" xr:uid="{920587E3-CCF9-4E9D-899C-D86FFAE5130C}"/>
    <cellStyle name="Normal 2 3 6 4 2 2" xfId="5699" xr:uid="{EAE1B418-C09E-46FE-8A06-41182D1A7B4A}"/>
    <cellStyle name="Normal 2 3 6 4 3" xfId="5700" xr:uid="{8D6D0D11-8085-46B7-88C9-11F9A05C141B}"/>
    <cellStyle name="Normal 2 3 6 5" xfId="2021" xr:uid="{41B2FC72-A727-4A53-AB69-86838F0248D0}"/>
    <cellStyle name="Normal 2 3 6 5 2" xfId="5701" xr:uid="{687B991B-6565-4110-90C0-2D6CE1FE9AE4}"/>
    <cellStyle name="Normal 2 3 6 6" xfId="4022" xr:uid="{2E409A42-DDA6-428D-B468-C49183E9E35D}"/>
    <cellStyle name="Normal 2 3 6 7" xfId="8677" xr:uid="{8EF8FC39-E4A3-4F06-AADB-623FA7D33BB6}"/>
    <cellStyle name="Normal 2 3 7" xfId="208" xr:uid="{A68A3D0E-79DB-4777-B4D4-3664094F2D40}"/>
    <cellStyle name="Normal 2 3 7 2" xfId="209" xr:uid="{4FE5613A-0A93-4CA3-816A-870C02F4EF56}"/>
    <cellStyle name="Normal 2 3 7 2 2" xfId="569" xr:uid="{ECD1BA34-D11C-4996-966B-17D02A18C01C}"/>
    <cellStyle name="Normal 2 3 7 2 2 2" xfId="2022" xr:uid="{5F78C23B-CEE1-44B0-A993-75728BD775CE}"/>
    <cellStyle name="Normal 2 3 7 2 2 2 2" xfId="2023" xr:uid="{397C943D-1C96-4861-8F5B-4ACB44D9F3CB}"/>
    <cellStyle name="Normal 2 3 7 2 2 2 2 2" xfId="5702" xr:uid="{C5668A4F-F918-4FF5-B3B2-B0B989AB072F}"/>
    <cellStyle name="Normal 2 3 7 2 2 2 3" xfId="5703" xr:uid="{1B38BC2C-2F52-44B0-B352-41A4157D0460}"/>
    <cellStyle name="Normal 2 3 7 2 2 3" xfId="2024" xr:uid="{3173AD60-D855-49DA-96E0-6181DA100082}"/>
    <cellStyle name="Normal 2 3 7 2 2 3 2" xfId="5704" xr:uid="{8FAFAB7E-853E-4229-A8D4-39F61CC39CB3}"/>
    <cellStyle name="Normal 2 3 7 2 2 4" xfId="4023" xr:uid="{CB1E004B-A08E-4946-BC69-74BF4A74867F}"/>
    <cellStyle name="Normal 2 3 7 2 3" xfId="2025" xr:uid="{AAF808ED-D1AF-49C5-80E4-FE126D80AF3C}"/>
    <cellStyle name="Normal 2 3 7 2 3 2" xfId="2026" xr:uid="{4EB42DBB-B66D-438B-A040-FF02AFB7D320}"/>
    <cellStyle name="Normal 2 3 7 2 3 2 2" xfId="5705" xr:uid="{AD956FA6-AE45-4C1B-9734-059B77E909FC}"/>
    <cellStyle name="Normal 2 3 7 2 3 3" xfId="5706" xr:uid="{3B41A8E7-B78A-4E67-938A-C879C6640646}"/>
    <cellStyle name="Normal 2 3 7 2 4" xfId="2027" xr:uid="{1E2EB0F8-065F-41D3-87A5-F14C751F020A}"/>
    <cellStyle name="Normal 2 3 7 2 4 2" xfId="5707" xr:uid="{29CE5F05-99C1-4B17-92E8-0F97A6F00592}"/>
    <cellStyle name="Normal 2 3 7 2 5" xfId="4024" xr:uid="{858D25A1-2A0E-4684-92D4-41C8676D54D3}"/>
    <cellStyle name="Normal 2 3 7 3" xfId="568" xr:uid="{7CB35B33-6B63-494D-AD72-DFBAEC722630}"/>
    <cellStyle name="Normal 2 3 7 3 2" xfId="2028" xr:uid="{24645F7F-7690-4D99-B764-111237B4E71E}"/>
    <cellStyle name="Normal 2 3 7 3 2 2" xfId="2029" xr:uid="{3F8B38CD-9B73-41F8-A552-3D3B09F84E62}"/>
    <cellStyle name="Normal 2 3 7 3 2 2 2" xfId="5708" xr:uid="{E2C06F95-970C-4D93-AFB8-1C7009C5B4C9}"/>
    <cellStyle name="Normal 2 3 7 3 2 3" xfId="5709" xr:uid="{9305100A-D794-4764-8376-BB1B48634D8E}"/>
    <cellStyle name="Normal 2 3 7 3 3" xfId="2030" xr:uid="{78E1CF0D-C59B-4287-A881-6BAAA832A5A5}"/>
    <cellStyle name="Normal 2 3 7 3 3 2" xfId="5710" xr:uid="{A73E7D33-865C-498B-889A-E56FE519B75E}"/>
    <cellStyle name="Normal 2 3 7 3 4" xfId="4025" xr:uid="{2324B4DE-E4C1-4CB7-87E7-F8B5BAE3B68E}"/>
    <cellStyle name="Normal 2 3 7 4" xfId="2031" xr:uid="{F3363F9A-DFA3-479D-A67C-7016FF18FE21}"/>
    <cellStyle name="Normal 2 3 7 4 2" xfId="2032" xr:uid="{3649680F-D1D5-4410-948E-8612FCC00BB2}"/>
    <cellStyle name="Normal 2 3 7 4 2 2" xfId="5711" xr:uid="{0C918417-92BE-4709-960F-EC4AF9DF0D19}"/>
    <cellStyle name="Normal 2 3 7 4 3" xfId="5712" xr:uid="{E308655B-9628-464C-AA0F-E19D58EDDDDE}"/>
    <cellStyle name="Normal 2 3 7 5" xfId="2033" xr:uid="{B7D0471C-95DE-4814-A2EB-B231E7138A41}"/>
    <cellStyle name="Normal 2 3 7 5 2" xfId="5713" xr:uid="{913EA26D-5EED-4E2E-9136-5D632F33A0CA}"/>
    <cellStyle name="Normal 2 3 7 6" xfId="4026" xr:uid="{D4980DF9-6CA9-47EF-BD4D-445795BE75B9}"/>
    <cellStyle name="Normal 2 3 7 7" xfId="8678" xr:uid="{8D598EE3-338C-491A-9C89-EFD980C83CD8}"/>
    <cellStyle name="Normal 2 3 8" xfId="210" xr:uid="{6E626F55-E59E-4D62-B6E1-C6B070E80A4B}"/>
    <cellStyle name="Normal 2 3 8 2" xfId="570" xr:uid="{2DDC46C5-7402-479B-804E-4B94BBF1E148}"/>
    <cellStyle name="Normal 2 3 8 2 2" xfId="2034" xr:uid="{AEDA1FA7-B945-4422-A350-E2E5C01C7D11}"/>
    <cellStyle name="Normal 2 3 8 2 2 2" xfId="2035" xr:uid="{714F8195-F2B8-47FC-9453-9D0A429C956A}"/>
    <cellStyle name="Normal 2 3 8 2 2 2 2" xfId="5714" xr:uid="{75CE2475-CCC3-4AD4-8436-97A7CC977DA9}"/>
    <cellStyle name="Normal 2 3 8 2 2 3" xfId="5715" xr:uid="{ACA62390-3964-4F6E-92DB-3D0C38373EDC}"/>
    <cellStyle name="Normal 2 3 8 2 3" xfId="2036" xr:uid="{74469B7C-C7BB-4936-A979-7F7EB6D7FA36}"/>
    <cellStyle name="Normal 2 3 8 2 3 2" xfId="5716" xr:uid="{83E653E4-BF63-43EA-B5A8-F317EA16E3EF}"/>
    <cellStyle name="Normal 2 3 8 2 4" xfId="4027" xr:uid="{00063801-D7A3-46E6-80FF-EDCE10C303DE}"/>
    <cellStyle name="Normal 2 3 8 3" xfId="2037" xr:uid="{8F3C0067-F321-4953-98EE-244FD9480D52}"/>
    <cellStyle name="Normal 2 3 8 3 2" xfId="2038" xr:uid="{74D630A2-AD57-47D5-8989-DE1A77FB102E}"/>
    <cellStyle name="Normal 2 3 8 3 2 2" xfId="5717" xr:uid="{168C06FB-4A01-4670-B542-7BC1D6985B16}"/>
    <cellStyle name="Normal 2 3 8 3 3" xfId="5718" xr:uid="{39F16D2A-C9F2-4FD8-9098-5B49F31CE9D6}"/>
    <cellStyle name="Normal 2 3 8 4" xfId="2039" xr:uid="{AD0516F4-9E55-4BCF-B3F4-23DF7C260AF3}"/>
    <cellStyle name="Normal 2 3 8 4 2" xfId="5719" xr:uid="{B35E0F15-5C4A-4B41-8739-E4B2439B7A0B}"/>
    <cellStyle name="Normal 2 3 8 5" xfId="4028" xr:uid="{59FB5DA0-E441-40A0-B1D6-A8CBBD04AF1B}"/>
    <cellStyle name="Normal 2 3 8 6" xfId="8679" xr:uid="{84589F41-5101-4930-8F45-EB3CFB565B01}"/>
    <cellStyle name="Normal 2 3 9" xfId="211" xr:uid="{C5991B82-9C1C-4FAC-BD76-1E16CBD122C0}"/>
    <cellStyle name="Normal 2 3 9 2" xfId="571" xr:uid="{DF64FCE4-BF16-4C24-98FE-FCA437A9DA29}"/>
    <cellStyle name="Normal 2 3 9 2 2" xfId="2040" xr:uid="{2A3F1780-2C99-4C90-A424-3D0FFD637093}"/>
    <cellStyle name="Normal 2 3 9 2 2 2" xfId="2041" xr:uid="{246B32A5-8071-48D1-B24A-3DBEB6D3595C}"/>
    <cellStyle name="Normal 2 3 9 2 2 2 2" xfId="5720" xr:uid="{E37FD814-4344-4A81-9CEF-36CB3CFACB41}"/>
    <cellStyle name="Normal 2 3 9 2 2 3" xfId="5721" xr:uid="{AE479956-AAEB-4636-9A00-821A485CF6F1}"/>
    <cellStyle name="Normal 2 3 9 2 3" xfId="2042" xr:uid="{12DE0627-DC47-4D88-BA2B-6DDA4E0ECE21}"/>
    <cellStyle name="Normal 2 3 9 2 3 2" xfId="5722" xr:uid="{8B398EFA-3295-4A0A-AE57-681DFE9464D6}"/>
    <cellStyle name="Normal 2 3 9 2 4" xfId="4029" xr:uid="{9E1CCB2C-A44E-4F22-BFCB-405732E73491}"/>
    <cellStyle name="Normal 2 3 9 3" xfId="2043" xr:uid="{CAAFDD0A-7244-4219-9630-FA7010E8FFC7}"/>
    <cellStyle name="Normal 2 3 9 3 2" xfId="2044" xr:uid="{7035561A-EEF8-47C4-8F1A-8A369EB48F1D}"/>
    <cellStyle name="Normal 2 3 9 3 2 2" xfId="5723" xr:uid="{6B58AB9E-7C31-4D3C-8B31-66948725903F}"/>
    <cellStyle name="Normal 2 3 9 3 3" xfId="5724" xr:uid="{46EA240D-EF7A-4FDD-91DD-1E45F32D4C1A}"/>
    <cellStyle name="Normal 2 3 9 4" xfId="2045" xr:uid="{6A7D30E6-41F8-49B1-9DE1-EE4BE89DDF0F}"/>
    <cellStyle name="Normal 2 3 9 4 2" xfId="5725" xr:uid="{975DD889-2278-496C-AF92-A374CA838AC7}"/>
    <cellStyle name="Normal 2 3 9 5" xfId="4030" xr:uid="{CAF7D4C3-9389-498D-986C-4489F53A1D07}"/>
    <cellStyle name="Normal 2 30" xfId="8680" xr:uid="{6D5619EC-D08A-45AE-A29A-2EBD9B8FE376}"/>
    <cellStyle name="Normal 2 31" xfId="8681" xr:uid="{C84A53EF-124A-424E-A399-8B22456F8207}"/>
    <cellStyle name="Normal 2 32" xfId="8682" xr:uid="{CF264BE6-D61A-40BE-AF05-25EC8875B249}"/>
    <cellStyle name="Normal 2 33" xfId="8683" xr:uid="{EF099F07-47DE-4CB0-9AE4-ADC9A7126FAD}"/>
    <cellStyle name="Normal 2 34" xfId="8684" xr:uid="{A0BA674E-EE3F-4F88-BC30-A64825F16143}"/>
    <cellStyle name="Normal 2 35" xfId="8685" xr:uid="{17230FD0-7484-4960-8FB3-1C07BEB88B64}"/>
    <cellStyle name="Normal 2 36" xfId="8686" xr:uid="{A62CD72A-ABD2-4391-BB44-E7325543A0D6}"/>
    <cellStyle name="Normal 2 37" xfId="8687" xr:uid="{651D73D9-DD40-429C-8574-CB7D3A75C983}"/>
    <cellStyle name="Normal 2 38" xfId="8688" xr:uid="{0B3C2D41-D058-428E-9B97-0C502C00F0CB}"/>
    <cellStyle name="Normal 2 39" xfId="8689" xr:uid="{EDF28C1C-8D95-4198-8B10-6F3C984EB56A}"/>
    <cellStyle name="Normal 2 4" xfId="2046" xr:uid="{E6A22F2C-15CA-47E4-8F94-F8DA02406795}"/>
    <cellStyle name="Normal 2 4 2" xfId="2047" xr:uid="{637655B1-6DBF-4744-89A0-768567D1C2AB}"/>
    <cellStyle name="Normal 2 4 2 2" xfId="2048" xr:uid="{2BAAE46A-AB81-4EA4-B109-5D9953E6EC60}"/>
    <cellStyle name="Normal 2 4 3" xfId="2049" xr:uid="{C7A644E0-245C-4D23-A1A4-F8CD3C9EFF3A}"/>
    <cellStyle name="Normal 2 4 3 2" xfId="2050" xr:uid="{709844E9-4C0C-4F93-A29E-9A3390062C29}"/>
    <cellStyle name="Normal 2 4 3 2 2" xfId="2051" xr:uid="{FCFE512E-79BF-4465-830B-AB82AB505C29}"/>
    <cellStyle name="Normal 2 4 4" xfId="4031" xr:uid="{06EC128D-3918-4DE2-B629-82B307C6DDC7}"/>
    <cellStyle name="Normal 2 40" xfId="8690" xr:uid="{4B6CA887-573D-4694-8CA1-BF5CD6655C7D}"/>
    <cellStyle name="Normal 2 41" xfId="8691" xr:uid="{5B569D09-916A-45CC-8C47-4D7661D031A9}"/>
    <cellStyle name="Normal 2 42" xfId="8692" xr:uid="{60699549-A64B-4908-A41B-E8E7C1440F4F}"/>
    <cellStyle name="Normal 2 43" xfId="8693" xr:uid="{9701A4AE-5947-4442-BFC6-F9158AB1D6EC}"/>
    <cellStyle name="Normal 2 44" xfId="8694" xr:uid="{4CE40C56-9C59-4F7F-85FE-BEAEEFEBD0B6}"/>
    <cellStyle name="Normal 2 45" xfId="8695" xr:uid="{33A5B3AD-824B-4B36-B432-D95D5CB5B2F4}"/>
    <cellStyle name="Normal 2 46" xfId="8696" xr:uid="{3B2D1B82-1764-443A-B5D5-C9761723C615}"/>
    <cellStyle name="Normal 2 47" xfId="8697" xr:uid="{164EA8BC-D3E9-49F4-99AB-D787D02F92E6}"/>
    <cellStyle name="Normal 2 48" xfId="8698" xr:uid="{31B7AA69-F3E3-451C-898B-F418724558C2}"/>
    <cellStyle name="Normal 2 49" xfId="8699" xr:uid="{5D18A3DC-109D-47A6-9D51-7958571A2680}"/>
    <cellStyle name="Normal 2 5" xfId="212" xr:uid="{FC8A463C-25EC-4798-A267-214663FCE533}"/>
    <cellStyle name="Normal 2 5 2" xfId="2052" xr:uid="{8223FCE7-AAE1-4E3B-ABDC-D5E22CE05532}"/>
    <cellStyle name="Normal 2 5 2 2" xfId="2053" xr:uid="{3F1652EF-0A89-402B-90A4-40FFC57B5D21}"/>
    <cellStyle name="Normal 2 5 2 2 2" xfId="2054" xr:uid="{E4EFDE47-54DE-4F77-88D5-906F01802E3C}"/>
    <cellStyle name="Normal 2 5 3" xfId="4032" xr:uid="{52A4E5B5-C63D-443F-98D5-36C5CE1A5271}"/>
    <cellStyle name="Normal 2 50" xfId="8700" xr:uid="{FBBC2D8A-4DBF-4A58-93EA-5787A05DBCE8}"/>
    <cellStyle name="Normal 2 51" xfId="8701" xr:uid="{019A450B-FE41-4CF2-B890-747A8FA967E3}"/>
    <cellStyle name="Normal 2 52" xfId="8702" xr:uid="{D6F4E019-4D6B-4EBB-A8F2-30D106C306EE}"/>
    <cellStyle name="Normal 2 53" xfId="8703" xr:uid="{0B7AC15C-B401-4E19-98ED-DFE6671079E7}"/>
    <cellStyle name="Normal 2 53 2" xfId="8704" xr:uid="{02450D7E-7D68-4E6A-B40A-D8C2BF324F46}"/>
    <cellStyle name="Normal 2 54" xfId="8705" xr:uid="{561DCC39-260E-445F-9FA6-1C89DC11BD42}"/>
    <cellStyle name="Normal 2 54 2" xfId="8706" xr:uid="{A6D8522B-F509-4A55-8754-BB29ADD216AB}"/>
    <cellStyle name="Normal 2 55" xfId="8707" xr:uid="{47FD817D-7450-4E41-95F9-E9238548D6AC}"/>
    <cellStyle name="Normal 2 6" xfId="2055" xr:uid="{B5D68722-3D51-4C48-9C81-1322DB8F6115}"/>
    <cellStyle name="Normal 2 6 2" xfId="8708" xr:uid="{D21E1C40-74A6-4B36-8368-78192B2116AF}"/>
    <cellStyle name="Normal 2 7" xfId="2056" xr:uid="{360A943A-9662-43F1-8325-B5FD4C2BB351}"/>
    <cellStyle name="Normal 2 7 2" xfId="2057" xr:uid="{1F199808-0C42-4189-AF57-7714ED867174}"/>
    <cellStyle name="Normal 2 7 3" xfId="8709" xr:uid="{ADF94B2B-A4D6-4F58-ACFA-AD9D88107994}"/>
    <cellStyle name="Normal 2 8" xfId="2058" xr:uid="{4CE7372B-EB42-4278-A36E-82B18BCDE443}"/>
    <cellStyle name="Normal 2 8 2" xfId="8710" xr:uid="{7235D5E4-2846-40B8-AEAB-822ABB5E83CF}"/>
    <cellStyle name="Normal 2 9" xfId="2059" xr:uid="{C4D67C5E-B189-4546-A5FE-E78E56530F2C}"/>
    <cellStyle name="Normal 2 9 2" xfId="2060" xr:uid="{A373D2C9-2AD5-4EA4-BFB1-7ADFF3F32CF7}"/>
    <cellStyle name="Normal 2 9 3" xfId="2061" xr:uid="{D98263F1-8045-4131-A02C-D9B9B7898CB0}"/>
    <cellStyle name="Normal 2 9 3 2" xfId="2062" xr:uid="{1AA1DA11-18D9-4006-943B-F6C33A39312D}"/>
    <cellStyle name="Normal 2 9 4" xfId="8711" xr:uid="{90ABAED3-E47D-4D90-8C12-2FAAD405A736}"/>
    <cellStyle name="Normal 2_Main Contract Tender_Template (3)" xfId="8712" xr:uid="{F04B6526-D11F-4F7E-B10F-24C44154B314}"/>
    <cellStyle name="Normal 20" xfId="8713" xr:uid="{01C76654-5EC4-4B50-B519-9B280494FFC8}"/>
    <cellStyle name="Normal 21" xfId="8714" xr:uid="{0931548E-7842-41DE-98DE-AB149307AA61}"/>
    <cellStyle name="Normal 22" xfId="8715" xr:uid="{974BF902-F199-40F3-B1DE-97F379469261}"/>
    <cellStyle name="Normal 23" xfId="8716" xr:uid="{4FCE37E1-A67E-4760-B467-AFB9C00DC6A5}"/>
    <cellStyle name="Normal 24" xfId="8717" xr:uid="{87111AC4-94FE-4349-9309-E405C345EBF5}"/>
    <cellStyle name="Normal 25" xfId="7476" xr:uid="{E1DC4083-4BD9-49C2-9193-0D4E0668F928}"/>
    <cellStyle name="Normal 26" xfId="8718" xr:uid="{A6835A01-0B9D-454E-9692-011DDB7B9AF1}"/>
    <cellStyle name="Normal 27" xfId="8719" xr:uid="{0FAA9076-6C11-43BB-8A86-3FA6F232EC36}"/>
    <cellStyle name="Normal 28" xfId="8720" xr:uid="{D2C721B2-7C9B-42A6-82A3-7F705ECDE3A9}"/>
    <cellStyle name="Normal 29" xfId="8721" xr:uid="{A336D1A4-4112-4FD4-A0F2-B9B99449C518}"/>
    <cellStyle name="Normal 3" xfId="213" xr:uid="{6F399F73-4081-4CE0-BF66-42063742FF9F}"/>
    <cellStyle name="Normal 3 10" xfId="8722" xr:uid="{944ADE25-BE51-41B7-A6FF-8C40D7B44738}"/>
    <cellStyle name="Normal 3 11" xfId="8723" xr:uid="{686F5EA3-6B22-4CC6-A4F8-9854C02B20F3}"/>
    <cellStyle name="Normal 3 12" xfId="8724" xr:uid="{378BA8EB-DD76-4268-B3C3-DEBE5115F2A8}"/>
    <cellStyle name="Normal 3 13" xfId="8725" xr:uid="{1CD24B00-8086-4457-832E-2CD2DF3527FC}"/>
    <cellStyle name="Normal 3 14" xfId="8726" xr:uid="{097FE849-3133-412B-AA6F-4906E18D1F17}"/>
    <cellStyle name="Normal 3 15" xfId="8727" xr:uid="{2913AEBE-029F-4E50-9070-6BB21C327085}"/>
    <cellStyle name="Normal 3 16" xfId="8728" xr:uid="{E54E821E-45F2-4817-96E5-4D96079CCE32}"/>
    <cellStyle name="Normal 3 17" xfId="8729" xr:uid="{3F43F0CB-A734-49A9-8665-A6247204646E}"/>
    <cellStyle name="Normal 3 18" xfId="8730" xr:uid="{FC64BDAA-4C68-42D0-91F1-2A73CC7E010E}"/>
    <cellStyle name="Normal 3 19" xfId="8731" xr:uid="{337A55E4-0D31-4D92-AF82-D1FE73B153D1}"/>
    <cellStyle name="Normal 3 2" xfId="2063" xr:uid="{224C5A6B-45DC-4F94-A75A-BCF2DF9CFC38}"/>
    <cellStyle name="Normal 3 2 10" xfId="8732" xr:uid="{F029773D-B595-44F5-99F2-E8F879A4C57E}"/>
    <cellStyle name="Normal 3 2 10 2" xfId="8733" xr:uid="{38AC5532-477D-4288-BBBC-7042187ED748}"/>
    <cellStyle name="Normal 3 2 11" xfId="8734" xr:uid="{7702C87D-0767-43D1-B028-4E269EE4E20D}"/>
    <cellStyle name="Normal 3 2 12" xfId="8735" xr:uid="{3032529C-7F7F-470A-9F57-8DC0751F8707}"/>
    <cellStyle name="Normal 3 2 12 2" xfId="8736" xr:uid="{C436F122-2A59-4DCD-9754-08A5F0B64F57}"/>
    <cellStyle name="Normal 3 2 2" xfId="2064" xr:uid="{3AA5A365-1040-4CB1-866B-B251EB8F0B84}"/>
    <cellStyle name="Normal 3 2 2 2" xfId="8737" xr:uid="{FC833876-9418-4F8B-B091-EEF3BAA52795}"/>
    <cellStyle name="Normal 3 2 3" xfId="2065" xr:uid="{B80C21B7-837A-4993-89BF-5C9746C65A6B}"/>
    <cellStyle name="Normal 3 2 3 2" xfId="2066" xr:uid="{4AC3E4CC-9EB9-41AB-ACFC-55B944F774DC}"/>
    <cellStyle name="Normal 3 2 3 3" xfId="2067" xr:uid="{04EFAB00-3527-4C3B-A780-EBD363A9312D}"/>
    <cellStyle name="Normal 3 2 3 3 2" xfId="2068" xr:uid="{E46AF4D1-9401-4828-BE3C-7F2030F25F4D}"/>
    <cellStyle name="Normal 3 2 3 4" xfId="8738" xr:uid="{1231C3F7-57E3-4CCA-B3A5-972E3875EBD0}"/>
    <cellStyle name="Normal 3 2 4" xfId="2069" xr:uid="{4CA2C21C-5ED4-495F-BDD9-C5B60902ECF6}"/>
    <cellStyle name="Normal 3 2 4 2" xfId="8739" xr:uid="{C4DA52BE-897B-4BB5-A487-F7F83457397E}"/>
    <cellStyle name="Normal 3 2 5" xfId="4033" xr:uid="{F64CC998-3145-4A93-AFC4-9CEF5EF56DDE}"/>
    <cellStyle name="Normal 3 2 5 2" xfId="8740" xr:uid="{748E1A89-588D-4919-94E2-0A2B5E06ABA8}"/>
    <cellStyle name="Normal 3 2 6" xfId="8741" xr:uid="{C2CEB7EB-DA0F-4798-9E3B-15BBFB184B9F}"/>
    <cellStyle name="Normal 3 2 7" xfId="8742" xr:uid="{CA813CC5-E7E0-4326-BDB1-A93096B382C4}"/>
    <cellStyle name="Normal 3 2 8" xfId="8743" xr:uid="{30799246-A239-481B-AF8B-C13DC4513738}"/>
    <cellStyle name="Normal 3 2 9" xfId="8744" xr:uid="{999BF4E6-2939-41AE-8DDE-FE2ECFF0B1EC}"/>
    <cellStyle name="Normal 3 2_Main Contract Tender_Template (3)" xfId="8745" xr:uid="{A90E0514-7DD7-4EF1-95AB-7B834AAAFA61}"/>
    <cellStyle name="Normal 3 20" xfId="8746" xr:uid="{2E1B525C-A843-47C5-9D39-A79057623C38}"/>
    <cellStyle name="Normal 3 21" xfId="8747" xr:uid="{FB6A408A-B7A8-4666-B30F-16B577C3D97A}"/>
    <cellStyle name="Normal 3 22" xfId="8748" xr:uid="{F98DA5F9-17BF-43AB-A52A-14F89444A022}"/>
    <cellStyle name="Normal 3 23" xfId="8749" xr:uid="{F084D545-CA54-4A9D-86E3-5D41685CBCAA}"/>
    <cellStyle name="Normal 3 24" xfId="8750" xr:uid="{6E155E64-F478-4326-A39B-F991082F1128}"/>
    <cellStyle name="Normal 3 25" xfId="8751" xr:uid="{F3F5C321-31BC-4AA6-8351-D9701B3ADDD5}"/>
    <cellStyle name="Normal 3 26" xfId="8752" xr:uid="{2FB3F8F0-8CC5-49DA-A50C-B7D0C8BB5D60}"/>
    <cellStyle name="Normal 3 27" xfId="8753" xr:uid="{41EEFC15-0675-47F8-A1ED-689857597ED6}"/>
    <cellStyle name="Normal 3 28" xfId="8754" xr:uid="{32658B9D-C21A-44E3-AAD2-FAF1EAD8EE97}"/>
    <cellStyle name="Normal 3 29" xfId="8755" xr:uid="{DD8933D9-9B15-4B97-BDC6-6E2852CFD0BC}"/>
    <cellStyle name="Normal 3 3" xfId="2070" xr:uid="{5239A2D9-0431-40FD-85F7-1DC85204EB38}"/>
    <cellStyle name="Normal 3 3 2" xfId="2071" xr:uid="{65914CCB-C26F-49C2-ADE7-92F321531283}"/>
    <cellStyle name="Normal 3 3 2 2" xfId="2072" xr:uid="{D641EBB0-0202-4EFC-A3C4-57D84A615038}"/>
    <cellStyle name="Normal 3 3 2 2 2" xfId="2073" xr:uid="{2B4FD266-734E-4AA4-A570-0D87CEA5106E}"/>
    <cellStyle name="Normal 3 3 3" xfId="2074" xr:uid="{223320E7-AECA-4B40-891E-86EB78353981}"/>
    <cellStyle name="Normal 3 3 4" xfId="4034" xr:uid="{16EE797E-FB9A-4FBB-B434-550955AB8238}"/>
    <cellStyle name="Normal 3 3 5" xfId="8756" xr:uid="{D4B871CC-7CB3-4EE5-BFC2-DAABD80BE351}"/>
    <cellStyle name="Normal 3 30" xfId="8757" xr:uid="{DE90C757-78F9-43CF-ADB1-CBB48DC38E23}"/>
    <cellStyle name="Normal 3 31" xfId="8758" xr:uid="{18B94C93-B274-49CF-95AE-106DB1B30FCF}"/>
    <cellStyle name="Normal 3 32" xfId="8759" xr:uid="{CD237971-F5FC-4323-8227-73897B2D7FFD}"/>
    <cellStyle name="Normal 3 33" xfId="8760" xr:uid="{6EAEEF4E-C368-4A13-A272-265D9AFE9E15}"/>
    <cellStyle name="Normal 3 34" xfId="8761" xr:uid="{3CD09E35-E904-4D8E-B872-5AC87136C8CB}"/>
    <cellStyle name="Normal 3 35" xfId="8762" xr:uid="{D6E89D41-0152-45B9-ACC3-F9CB4CE5E1A5}"/>
    <cellStyle name="Normal 3 36" xfId="8763" xr:uid="{AC6113BC-2DCF-4259-B529-EE0D8D42ECF5}"/>
    <cellStyle name="Normal 3 37" xfId="8764" xr:uid="{889C713B-B7C5-49E1-ACA0-0597B8402816}"/>
    <cellStyle name="Normal 3 38" xfId="8765" xr:uid="{6AA26578-5E5C-42BD-89E5-C95DBC22BF2A}"/>
    <cellStyle name="Normal 3 39" xfId="8766" xr:uid="{DE67EE10-64C2-4F1D-A01D-5FB8CFF3FB66}"/>
    <cellStyle name="Normal 3 4" xfId="2075" xr:uid="{D62D5D4E-4976-4FE7-82E1-7938ED6DAF9D}"/>
    <cellStyle name="Normal 3 4 2" xfId="2076" xr:uid="{278E9ED0-D09A-4C83-BD45-CC277CFE4D66}"/>
    <cellStyle name="Normal 3 4 3" xfId="2077" xr:uid="{BA4F6E4F-3B25-4940-8CAA-B50CBA2D06AE}"/>
    <cellStyle name="Normal 3 4 3 2" xfId="2078" xr:uid="{38154328-D511-46A6-BD66-C9BB09B4198D}"/>
    <cellStyle name="Normal 3 4 4" xfId="8767" xr:uid="{E59F1AA5-3DF4-43E7-A25C-33EE20E9C347}"/>
    <cellStyle name="Normal 3 40" xfId="8768" xr:uid="{2B318750-2E42-49F9-8AF2-43D30F5376AD}"/>
    <cellStyle name="Normal 3 41" xfId="8769" xr:uid="{030C2669-E70E-4DBD-BFB8-F4854959C103}"/>
    <cellStyle name="Normal 3 42" xfId="8770" xr:uid="{C701F9CA-E13B-4D9B-A79A-935D5B11E67B}"/>
    <cellStyle name="Normal 3 43" xfId="8771" xr:uid="{4B0B752B-A79E-4ADE-BF3C-A320CE09DD43}"/>
    <cellStyle name="Normal 3 44" xfId="8772" xr:uid="{D2FDE9A7-EC84-4FAC-A617-91A8E75CC604}"/>
    <cellStyle name="Normal 3 45" xfId="8773" xr:uid="{0FB0646E-B783-45F9-9593-F62CF81208B5}"/>
    <cellStyle name="Normal 3 46" xfId="8774" xr:uid="{EB239731-C835-4DA2-A371-77DAE258934B}"/>
    <cellStyle name="Normal 3 47" xfId="8775" xr:uid="{1CD9683E-FDFB-40D3-A5DE-849518C2279C}"/>
    <cellStyle name="Normal 3 48" xfId="8776" xr:uid="{D43A90C2-7B16-4169-BDDF-82B563E2919F}"/>
    <cellStyle name="Normal 3 49" xfId="8777" xr:uid="{B53A920D-8DE1-4758-BB74-C75CE6F240F8}"/>
    <cellStyle name="Normal 3 5" xfId="2079" xr:uid="{F742FE4E-7AFF-4BA7-8F20-93540C32A1DA}"/>
    <cellStyle name="Normal 3 5 2" xfId="8778" xr:uid="{09C5225A-48B1-45BF-89B4-63BA2F60FEC7}"/>
    <cellStyle name="Normal 3 50" xfId="8779" xr:uid="{9934CCB3-676F-4478-A5DE-07A277DBF4B6}"/>
    <cellStyle name="Normal 3 51" xfId="8780" xr:uid="{3CB29D8F-1633-4DC4-AE31-899730A6FD32}"/>
    <cellStyle name="Normal 3 6" xfId="4035" xr:uid="{E8122E23-8E0A-49C8-BCA1-E2F6FCD664F8}"/>
    <cellStyle name="Normal 3 6 2" xfId="8781" xr:uid="{93C70812-03B2-4C48-A59C-DF792FBB6F74}"/>
    <cellStyle name="Normal 3 7" xfId="8782" xr:uid="{201DD6A6-021C-4B87-A5A9-8540FE6D4770}"/>
    <cellStyle name="Normal 3 8" xfId="8783" xr:uid="{723B251B-3E4D-4679-8ED9-AD87F7B9580D}"/>
    <cellStyle name="Normal 3 9" xfId="8784" xr:uid="{5E26CE5D-6268-43EB-A1BC-40BDCBC623CB}"/>
    <cellStyle name="Normal 30" xfId="8785" xr:uid="{2E2601DC-2CBC-443F-84C3-23CA2FB038C8}"/>
    <cellStyle name="Normal 30 2" xfId="8786" xr:uid="{DEA336F7-8D21-458B-A453-29CB869B649E}"/>
    <cellStyle name="Normal 30 2 2" xfId="8787" xr:uid="{FE0709AE-20C7-41C6-B7A7-7819A89CB2FB}"/>
    <cellStyle name="Normal 31" xfId="8788" xr:uid="{B2A3F92D-DCD9-415F-BAD8-45A74E84F82E}"/>
    <cellStyle name="Normal 32" xfId="8789" xr:uid="{38D1698E-4C53-4FE2-8878-95288F71150D}"/>
    <cellStyle name="Normal 33" xfId="8790" xr:uid="{33955675-47A8-4864-870A-93670955ABD6}"/>
    <cellStyle name="Normal 34" xfId="8791" xr:uid="{6F66A4D9-9A11-4080-9A1D-4F7372CDAFFF}"/>
    <cellStyle name="Normal 35" xfId="8792" xr:uid="{8CB7C150-070F-4252-A11E-B49608EA63DC}"/>
    <cellStyle name="Normal 36" xfId="8793" xr:uid="{51BA7BAD-DFD2-4AE2-8D1C-A12C7D55F248}"/>
    <cellStyle name="Normal 37" xfId="8794" xr:uid="{F18DDECB-685E-4B0D-9388-B821E21C6D42}"/>
    <cellStyle name="Normal 38" xfId="8795" xr:uid="{D69436ED-A003-47ED-BB3A-420C5548FE40}"/>
    <cellStyle name="Normal 39" xfId="8796" xr:uid="{43CE4A75-EE35-4DD6-AB1A-E86CEF4AB93C}"/>
    <cellStyle name="Normal 4" xfId="214" xr:uid="{5C5C9C4C-8AB9-4496-9CAE-26DE2BD8BC97}"/>
    <cellStyle name="Normal 4 10" xfId="8798" xr:uid="{2974A49C-F357-4F85-88B2-CD1E56A0F53C}"/>
    <cellStyle name="Normal 4 11" xfId="8799" xr:uid="{F88C8677-147A-4348-9ED4-98DA48C1461A}"/>
    <cellStyle name="Normal 4 12" xfId="8800" xr:uid="{3D43DAF6-A9C5-437D-AD5F-46E124443B9B}"/>
    <cellStyle name="Normal 4 13" xfId="8801" xr:uid="{E2ED6D01-AA38-41BD-BC44-B0E3B5FAB8B0}"/>
    <cellStyle name="Normal 4 14" xfId="8802" xr:uid="{13A3D28E-7D77-4A2C-BCF4-382256675DBD}"/>
    <cellStyle name="Normal 4 15" xfId="8803" xr:uid="{4718DD47-4EFC-4067-AD50-C9A82970D254}"/>
    <cellStyle name="Normal 4 16" xfId="8804" xr:uid="{4072ABA9-F060-495E-B26D-3AF53E671C14}"/>
    <cellStyle name="Normal 4 17" xfId="8797" xr:uid="{07650AB2-F003-489D-A8FF-0FE086742169}"/>
    <cellStyle name="Normal 4 2" xfId="215" xr:uid="{3FA1BB0A-A90F-4B0A-9734-458A65F64623}"/>
    <cellStyle name="Normal 4 2 10" xfId="8806" xr:uid="{DA28A157-26DB-491E-B2D4-D6672D582095}"/>
    <cellStyle name="Normal 4 2 11" xfId="8807" xr:uid="{AC2756CD-F492-4469-96DB-C2323D64FC2E}"/>
    <cellStyle name="Normal 4 2 12" xfId="8808" xr:uid="{9EFE6B21-F06B-4987-AD40-C039DE8DDA85}"/>
    <cellStyle name="Normal 4 2 12 2" xfId="8809" xr:uid="{477520B6-9FCE-4608-A8E7-A9C911424849}"/>
    <cellStyle name="Normal 4 2 13" xfId="8805" xr:uid="{14705EDC-7571-459A-A7BB-A6D946D3FD70}"/>
    <cellStyle name="Normal 4 2 2" xfId="8810" xr:uid="{EB2DDA8A-20F5-405E-8428-8EB4A7FEBD34}"/>
    <cellStyle name="Normal 4 2 2 2" xfId="8811" xr:uid="{E1E40827-2FDC-4B49-A035-30EC85BF8326}"/>
    <cellStyle name="Normal 4 2 2 2 2" xfId="8812" xr:uid="{4F059CC4-4E6A-4FD8-B834-E67C4B3D2121}"/>
    <cellStyle name="Normal 4 2 2 2 3" xfId="8813" xr:uid="{7010B1DD-0514-4061-AAFA-FDB5E8C3B61F}"/>
    <cellStyle name="Normal 4 2 2 2 4" xfId="8814" xr:uid="{10943279-ADCC-4E1B-8158-E354EC12E8AD}"/>
    <cellStyle name="Normal 4 2 2 2 5" xfId="8815" xr:uid="{86644153-52AA-4870-A1D1-BB3CCDC32C6D}"/>
    <cellStyle name="Normal 4 2 2 2 6" xfId="8816" xr:uid="{8ED762C3-2F22-4B85-888B-EC7FC277F508}"/>
    <cellStyle name="Normal 4 2 2 2 7" xfId="8817" xr:uid="{617EFFC1-61DF-4973-86A7-9ED2B65C4958}"/>
    <cellStyle name="Normal 4 2 2 3" xfId="8818" xr:uid="{B1169BAF-4F4D-4DD2-A4EC-21CFFD470B13}"/>
    <cellStyle name="Normal 4 2 2 4" xfId="8819" xr:uid="{B94FDEB4-DFD6-43F4-99E0-14AB3CBF5E03}"/>
    <cellStyle name="Normal 4 2 2 5" xfId="8820" xr:uid="{FF720980-4AF3-48C5-954B-1BB579ADB849}"/>
    <cellStyle name="Normal 4 2 2 6" xfId="8821" xr:uid="{116B1EE0-48D9-44A9-AE2A-744944C48060}"/>
    <cellStyle name="Normal 4 2 2 7" xfId="8822" xr:uid="{D2EB14BE-9996-442B-BDE6-A4B1A26FBE86}"/>
    <cellStyle name="Normal 4 2 3" xfId="8823" xr:uid="{50DE6974-57CB-4B75-8E28-C7A341A758C7}"/>
    <cellStyle name="Normal 4 2 4" xfId="8824" xr:uid="{13AB0C81-F3CD-4707-AF38-68EDFE515716}"/>
    <cellStyle name="Normal 4 2 5" xfId="8825" xr:uid="{E6E750B8-9F05-4D27-A49C-813FB1904AE6}"/>
    <cellStyle name="Normal 4 2 6" xfId="8826" xr:uid="{571ECF41-88ED-4BC7-9653-0A345DC51D60}"/>
    <cellStyle name="Normal 4 2 7" xfId="8827" xr:uid="{3435390B-F971-4C91-B6D0-78D33CDB386C}"/>
    <cellStyle name="Normal 4 2 8" xfId="8828" xr:uid="{6230631A-50B8-4B48-9184-0033D22E284B}"/>
    <cellStyle name="Normal 4 2 9" xfId="8829" xr:uid="{06393C53-FBF8-433C-AC40-39688A277411}"/>
    <cellStyle name="Normal 4 3" xfId="2080" xr:uid="{35FE663C-FC39-4ECB-B43F-ED32AD428CDE}"/>
    <cellStyle name="Normal 4 3 2" xfId="8830" xr:uid="{F2B87ECB-8530-4D2E-8F48-AA1E5FE68898}"/>
    <cellStyle name="Normal 4 4" xfId="2081" xr:uid="{251F845E-DEA8-45F6-96C0-21543955D203}"/>
    <cellStyle name="Normal 4 4 2" xfId="8831" xr:uid="{CADDC85D-777F-4429-A73B-11DF6CD36077}"/>
    <cellStyle name="Normal 4 5" xfId="8832" xr:uid="{50FF4623-4115-493A-88C3-F471C67F453F}"/>
    <cellStyle name="Normal 4 6" xfId="8833" xr:uid="{5475492A-4D62-4069-BD9F-D3A67796AF9A}"/>
    <cellStyle name="Normal 4 7" xfId="8834" xr:uid="{1B290232-59F7-4E9F-80F3-C03D11606FA0}"/>
    <cellStyle name="Normal 4 8" xfId="8835" xr:uid="{D86C8707-6080-4AF3-A9D2-EC865ACC663C}"/>
    <cellStyle name="Normal 4 9" xfId="8836" xr:uid="{07335929-CE5D-4380-A660-231F9CA0B033}"/>
    <cellStyle name="Normal 40" xfId="8837" xr:uid="{6BF08727-EC8D-440B-B53A-6A048FFC4FFD}"/>
    <cellStyle name="Normal 41" xfId="8838" xr:uid="{4FE87D47-C4FD-49DD-AA50-4E416A26ECA0}"/>
    <cellStyle name="Normal 42" xfId="8839" xr:uid="{1D4A5AFA-736D-48E7-AF04-B3D7D4A7260E}"/>
    <cellStyle name="Normal 43" xfId="8840" xr:uid="{DFD635B8-795B-423E-AFE0-67237CF35C54}"/>
    <cellStyle name="Normal 44" xfId="8841" xr:uid="{6306D611-3053-459B-8144-BE6087176F1F}"/>
    <cellStyle name="Normal 45" xfId="8842" xr:uid="{139B5968-4EB2-4A50-9000-6A34A57FFC6A}"/>
    <cellStyle name="Normal 46" xfId="8843" xr:uid="{9E598F47-73E8-4171-A955-0855B23C649A}"/>
    <cellStyle name="Normal 47" xfId="8844" xr:uid="{61BCA267-A538-4D23-BD37-A061FA95B610}"/>
    <cellStyle name="Normal 48" xfId="8845" xr:uid="{72EE5842-364C-4975-8D35-22698F29650B}"/>
    <cellStyle name="Normal 49" xfId="2082" xr:uid="{7A148347-1C77-43E6-AB3B-4C5DDDAA77FB}"/>
    <cellStyle name="Normal 5" xfId="8" xr:uid="{00000000-0005-0000-0000-00001D000000}"/>
    <cellStyle name="Normal 5 10" xfId="8847" xr:uid="{84EED6DD-631E-4808-B040-3E443B0384F6}"/>
    <cellStyle name="Normal 5 11" xfId="8848" xr:uid="{A3DF8E2E-0A0F-4190-B81E-F5D71B623711}"/>
    <cellStyle name="Normal 5 12" xfId="8849" xr:uid="{B6A0436B-1D94-4AA6-B6E4-999D1DF4ACA1}"/>
    <cellStyle name="Normal 5 13" xfId="8850" xr:uid="{AA204D74-74A8-431A-9B7F-DFD234BFB69A}"/>
    <cellStyle name="Normal 5 14" xfId="8851" xr:uid="{4CAF816E-CF76-4CCF-A8FD-7FC8356BEA37}"/>
    <cellStyle name="Normal 5 15" xfId="8852" xr:uid="{93DDF5E4-BA8C-49D5-B672-E438D1EB63D1}"/>
    <cellStyle name="Normal 5 16" xfId="8853" xr:uid="{328F79F2-0C44-4D1C-8B49-EC7D324B77F9}"/>
    <cellStyle name="Normal 5 17" xfId="8846" xr:uid="{95CFA759-C20A-41A9-9FA0-7F67248C4542}"/>
    <cellStyle name="Normal 5 18" xfId="216" xr:uid="{E1A23669-C200-4D04-84B3-95BA3A8CB0B6}"/>
    <cellStyle name="Normal 5 2" xfId="2083" xr:uid="{7E58A8DE-88B6-45BE-8D6F-26367B18A4C2}"/>
    <cellStyle name="Normal 5 2 10" xfId="8855" xr:uid="{FAD3CE11-9331-45EB-9498-DE730049D584}"/>
    <cellStyle name="Normal 5 2 2" xfId="8856" xr:uid="{CA5AE1F0-1BD0-44E9-A7C1-349ECC772387}"/>
    <cellStyle name="Normal 5 2 2 2" xfId="8857" xr:uid="{001656A6-0B06-42A4-A37D-C8EB92B7BC4F}"/>
    <cellStyle name="Normal 5 2 2 2 2" xfId="8858" xr:uid="{534FD9E5-EF02-46CA-B9D3-4BC6D9B6CAF2}"/>
    <cellStyle name="Normal 5 2 2 2 3" xfId="8859" xr:uid="{F382C750-527F-46A4-B941-CDA18D941F51}"/>
    <cellStyle name="Normal 5 2 2 2 4" xfId="8860" xr:uid="{2767751B-57FA-4277-AE2D-ADF086C74800}"/>
    <cellStyle name="Normal 5 2 2 2 5" xfId="8861" xr:uid="{31371A6B-34D3-45C7-A904-5F6A293185C0}"/>
    <cellStyle name="Normal 5 2 2 2 6" xfId="8862" xr:uid="{1765FFCF-D55A-430E-B64E-C6A8E32FFE93}"/>
    <cellStyle name="Normal 5 2 2 2 7" xfId="8863" xr:uid="{9B87560A-D001-4C0C-9C61-229BE7F7229E}"/>
    <cellStyle name="Normal 5 2 2 3" xfId="8864" xr:uid="{17286549-0398-42AC-908D-6D150FD0AC37}"/>
    <cellStyle name="Normal 5 2 2 4" xfId="8865" xr:uid="{4223DAB0-C8ED-4D64-B8CC-B713CB7EF6E3}"/>
    <cellStyle name="Normal 5 2 2 5" xfId="8866" xr:uid="{BB624759-0D82-449C-A54E-12DB728146BE}"/>
    <cellStyle name="Normal 5 2 2 6" xfId="8867" xr:uid="{181A4F2E-7B4F-4FAE-83F1-C9DA1C64078E}"/>
    <cellStyle name="Normal 5 2 2 7" xfId="8868" xr:uid="{0A5FFAD1-D9FB-4CA3-96B6-CEBB8242B07B}"/>
    <cellStyle name="Normal 5 2 3" xfId="8869" xr:uid="{62CBB674-8768-4B2F-8FAB-70F2D1790B5A}"/>
    <cellStyle name="Normal 5 2 4" xfId="8870" xr:uid="{334B74DD-33CB-4B9C-824C-E6A66F1A6917}"/>
    <cellStyle name="Normal 5 2 5" xfId="8871" xr:uid="{52A5EF22-8F09-45A5-B0CF-38DF1D114DA0}"/>
    <cellStyle name="Normal 5 2 6" xfId="8872" xr:uid="{461D2070-98DA-492F-88CF-00540BD57231}"/>
    <cellStyle name="Normal 5 2 7" xfId="8873" xr:uid="{DE1EC352-177C-4F3F-84EA-BFD3CB1D96D7}"/>
    <cellStyle name="Normal 5 2 8" xfId="8874" xr:uid="{722AAA03-2B9B-407A-84D9-ACF0236C5521}"/>
    <cellStyle name="Normal 5 2 9" xfId="8875" xr:uid="{7F6844C7-313A-4D68-84A3-C040A427FF20}"/>
    <cellStyle name="Normal 5 3" xfId="2084" xr:uid="{35EC0936-2B2A-4A8B-B8EB-D182E8D6D257}"/>
    <cellStyle name="Normal 5 3 2" xfId="2085" xr:uid="{F2456BD3-25F7-4537-BEC6-B9DCEC1D1B24}"/>
    <cellStyle name="Normal 5 3 2 2" xfId="2086" xr:uid="{44936C28-FDE9-4E6C-9690-31844F3A1B18}"/>
    <cellStyle name="Normal 5 3 3" xfId="8876" xr:uid="{4068A9A5-B45B-448D-8640-DB7FD96D142A}"/>
    <cellStyle name="Normal 5 4" xfId="4036" xr:uid="{C6C7AA04-FC91-47E5-BE23-952B790400BB}"/>
    <cellStyle name="Normal 5 4 2" xfId="8877" xr:uid="{1D6F8CAA-27DA-45C5-8CD6-CE7008ABF69F}"/>
    <cellStyle name="Normal 5 5" xfId="8878" xr:uid="{49D00F14-ABC4-449C-816F-E5312BC17324}"/>
    <cellStyle name="Normal 5 6" xfId="8879" xr:uid="{9D7CE205-EC1A-47E1-BBF3-BDDA979EB32C}"/>
    <cellStyle name="Normal 5 7" xfId="8880" xr:uid="{CC019735-E154-45CB-9C23-09C8450908CB}"/>
    <cellStyle name="Normal 5 8" xfId="8881" xr:uid="{7E72BCBD-AB86-4E39-A264-05539B24D191}"/>
    <cellStyle name="Normal 5 9" xfId="8882" xr:uid="{1F565D36-8C96-4133-84BD-FEFBC86B17CE}"/>
    <cellStyle name="Normal 50" xfId="2087" xr:uid="{19F03530-1582-4070-AC65-BF15207FF30E}"/>
    <cellStyle name="Normal 51" xfId="2088" xr:uid="{FECB672A-9575-4EC9-AED2-FF0601BE9EEA}"/>
    <cellStyle name="Normal 52" xfId="8883" xr:uid="{196D1A24-A599-47B9-928C-A2878FAADF52}"/>
    <cellStyle name="Normal 53" xfId="8884" xr:uid="{5443DCCB-D0CF-4FDB-983F-37C5A63ADA79}"/>
    <cellStyle name="Normal 54" xfId="8885" xr:uid="{D6B2F4A2-28B6-47A9-BD7F-29581B624724}"/>
    <cellStyle name="Normal 55" xfId="8886" xr:uid="{02301FF9-F804-4F0D-9B2F-1FC7B9576C60}"/>
    <cellStyle name="Normal 56" xfId="8887" xr:uid="{33C3EBCC-E3CD-44B8-86F5-2DDFD5C6B7FC}"/>
    <cellStyle name="Normal 57" xfId="8888" xr:uid="{3154FA33-2DEA-47E5-AE74-7474AE2D9353}"/>
    <cellStyle name="Normal 58" xfId="8889" xr:uid="{443379A6-C434-458A-88A0-CE702BE92A74}"/>
    <cellStyle name="Normal 59" xfId="8890" xr:uid="{D4E0F4D4-8D20-41F6-87A4-5C303B74B234}"/>
    <cellStyle name="Normal 6" xfId="217" xr:uid="{8F62C444-F715-4465-9866-8E3A346E4F44}"/>
    <cellStyle name="Normal 6 10" xfId="218" xr:uid="{E9762E9C-2C95-4A6B-A7EA-B63E067A1885}"/>
    <cellStyle name="Normal 6 10 2" xfId="219" xr:uid="{9E162206-8297-4B8D-986E-430B3DD3AADF}"/>
    <cellStyle name="Normal 6 10 2 10" xfId="5726" xr:uid="{180A5C5A-D7E1-4491-A951-D8CCCF7B0E83}"/>
    <cellStyle name="Normal 6 10 2 10 2" xfId="5727" xr:uid="{DA9226DA-6D96-4256-8E79-97E82BE356EF}"/>
    <cellStyle name="Normal 6 10 2 11" xfId="5728" xr:uid="{627809D3-EEDA-44C3-889B-65B77BE5F229}"/>
    <cellStyle name="Normal 6 10 2 12" xfId="7319" xr:uid="{D640A6E8-7F5E-4767-9E77-70F6A9A4145A}"/>
    <cellStyle name="Normal 6 10 2 13" xfId="7397" xr:uid="{CC2F1D80-BC23-4F93-8197-7E20A48471B9}"/>
    <cellStyle name="Normal 6 10 2 2" xfId="574" xr:uid="{09D7C132-62CE-4115-85D7-45EA63C93B74}"/>
    <cellStyle name="Normal 6 10 2 2 2" xfId="2089" xr:uid="{0E642ADC-778D-4B27-BDDA-E5D5E8F39616}"/>
    <cellStyle name="Normal 6 10 2 2 2 2" xfId="2090" xr:uid="{543DA33A-99F5-421B-8222-12FA441FCCA6}"/>
    <cellStyle name="Normal 6 10 2 2 2 2 2" xfId="5729" xr:uid="{FA9ED22D-56F1-412B-89EF-201FACC61349}"/>
    <cellStyle name="Normal 6 10 2 2 2 3" xfId="5730" xr:uid="{E731F8F1-373B-4B73-84CC-69CB080BBE76}"/>
    <cellStyle name="Normal 6 10 2 2 3" xfId="2091" xr:uid="{CD968BBE-4A24-4B57-A8CF-DAA7CC3BD54D}"/>
    <cellStyle name="Normal 6 10 2 2 3 2" xfId="5731" xr:uid="{CEFA31ED-EE6F-4CA1-A294-84AF3C8D98B3}"/>
    <cellStyle name="Normal 6 10 2 2 4" xfId="4037" xr:uid="{70677030-DE08-4BE2-8F11-8533F6786A7E}"/>
    <cellStyle name="Normal 6 10 2 3" xfId="2092" xr:uid="{1D494DC3-F2E9-42F2-AA6D-D751BB57E518}"/>
    <cellStyle name="Normal 6 10 2 3 2" xfId="2093" xr:uid="{F5960F3A-7458-44F0-BD9C-131677FF25C3}"/>
    <cellStyle name="Normal 6 10 2 3 2 2" xfId="2094" xr:uid="{2DAD99EA-042C-4AD9-9E1C-C64C86F3DA7D}"/>
    <cellStyle name="Normal 6 10 2 3 2 2 2" xfId="5732" xr:uid="{766DEE18-FEDD-42F6-BD5F-D2A02BD38076}"/>
    <cellStyle name="Normal 6 10 2 3 2 3" xfId="5733" xr:uid="{CC5AA9F6-EF54-4CC6-9487-702FEFADF79F}"/>
    <cellStyle name="Normal 6 10 2 3 3" xfId="2095" xr:uid="{DE6B9A3C-D228-40F3-9876-25D2612C3140}"/>
    <cellStyle name="Normal 6 10 2 3 3 2" xfId="5734" xr:uid="{B3DB7629-1B48-4244-BE64-2F5D9AAC9BFE}"/>
    <cellStyle name="Normal 6 10 2 3 4" xfId="4038" xr:uid="{A5B50CB0-C4CE-43FC-97EE-542EA8537127}"/>
    <cellStyle name="Normal 6 10 2 4" xfId="2096" xr:uid="{E77627BF-8E28-41D2-8BA9-688B2CCD55A8}"/>
    <cellStyle name="Normal 6 10 2 4 2" xfId="2097" xr:uid="{1C309CB5-7A05-4442-87A4-EBF3757F983C}"/>
    <cellStyle name="Normal 6 10 2 4 2 2" xfId="5735" xr:uid="{36900D39-0FC9-473D-A88C-0A86498B23CE}"/>
    <cellStyle name="Normal 6 10 2 4 3" xfId="5736" xr:uid="{44FEF7FE-4346-46FE-A225-BE9C3A398293}"/>
    <cellStyle name="Normal 6 10 2 5" xfId="2098" xr:uid="{0F77FAB4-3456-45C1-8A9C-4831F6002A21}"/>
    <cellStyle name="Normal 6 10 2 5 2" xfId="2099" xr:uid="{7670F6CD-6E7D-431C-9B07-E299DBFEC4DC}"/>
    <cellStyle name="Normal 6 10 2 5 2 2" xfId="5737" xr:uid="{8FD6DDED-6840-4F9B-A1A2-07B46576674F}"/>
    <cellStyle name="Normal 6 10 2 5 3" xfId="5738" xr:uid="{43C86D90-F3F6-4A3E-A52C-6D7EDC5C3319}"/>
    <cellStyle name="Normal 6 10 2 6" xfId="2100" xr:uid="{FC1835A7-55E2-41CF-AF1D-CCC56E18421E}"/>
    <cellStyle name="Normal 6 10 2 6 2" xfId="2101" xr:uid="{F0E91CB8-2B29-4028-8E47-F34B757EAF96}"/>
    <cellStyle name="Normal 6 10 2 6 2 2" xfId="5739" xr:uid="{9ABAAC47-8D10-4985-A275-C9A3A045B411}"/>
    <cellStyle name="Normal 6 10 2 6 3" xfId="5740" xr:uid="{41F796FD-ADC5-4D08-9222-0BB3B6E444DB}"/>
    <cellStyle name="Normal 6 10 2 7" xfId="2102" xr:uid="{9CFE89E4-22A5-4141-A2B3-4EC0DB26AA46}"/>
    <cellStyle name="Normal 6 10 2 7 2" xfId="5741" xr:uid="{393742F1-8669-4CA8-ADD6-88E47E9D956D}"/>
    <cellStyle name="Normal 6 10 2 8" xfId="2103" xr:uid="{21AF92B9-9B52-4C56-AF17-4B5DAA6BBA88}"/>
    <cellStyle name="Normal 6 10 2 8 2" xfId="5742" xr:uid="{E8F10B15-29DB-4894-95DF-84BCF6622801}"/>
    <cellStyle name="Normal 6 10 2 9" xfId="2104" xr:uid="{5B96C1E1-AC6A-4888-B4AC-1659318D48D0}"/>
    <cellStyle name="Normal 6 10 2 9 2" xfId="2105" xr:uid="{F237283C-BF4A-4A3C-B336-0DD3C5772B7F}"/>
    <cellStyle name="Normal 6 10 2 9 2 2" xfId="4039" xr:uid="{EBA109AB-52D4-41E1-AAE3-A768673CFDAA}"/>
    <cellStyle name="Normal 6 10 2 9 2 2 2" xfId="5743" xr:uid="{18239778-F42D-46C9-9FA7-5E91C18D205F}"/>
    <cellStyle name="Normal 6 10 2 9 2 3" xfId="5744" xr:uid="{C4697DAF-1BB5-4B99-B47A-1912681782D5}"/>
    <cellStyle name="Normal 6 10 2 9 2 4" xfId="7400" xr:uid="{46FB4F80-3A9E-4724-B609-DE3A298524C2}"/>
    <cellStyle name="Normal 6 10 2 9 2 5" xfId="7371" xr:uid="{9001F484-FD17-484B-A65C-4A878B60C722}"/>
    <cellStyle name="Normal 6 10 2 9 2 6" xfId="7465" xr:uid="{EFABDA1E-18A4-44CD-A963-8AE96C04EFF6}"/>
    <cellStyle name="Normal 6 10 2 9 3" xfId="5745" xr:uid="{BD35D1A4-4A1C-4505-87F6-5F0BE38A22F5}"/>
    <cellStyle name="Normal 6 10 3" xfId="573" xr:uid="{D10C0AD4-3F38-4F8E-9634-21E8B8BF8100}"/>
    <cellStyle name="Normal 6 10 3 2" xfId="2106" xr:uid="{3E013E9B-CE87-43DE-9D15-5B49EEA5A575}"/>
    <cellStyle name="Normal 6 10 3 2 2" xfId="2107" xr:uid="{25F1CDFE-13FB-4F7F-9D3C-E612D8DD556C}"/>
    <cellStyle name="Normal 6 10 3 2 2 2" xfId="2108" xr:uid="{14A0A6A8-7752-4545-9796-80C9E06480A8}"/>
    <cellStyle name="Normal 6 10 3 2 2 2 2" xfId="5746" xr:uid="{084CC6DA-7D62-4492-A74A-63FED04D3370}"/>
    <cellStyle name="Normal 6 10 3 2 2 3" xfId="5747" xr:uid="{FC3F5127-8EDD-4B3A-82B7-B3A117CDBE04}"/>
    <cellStyle name="Normal 6 10 3 2 3" xfId="2109" xr:uid="{97C88F0E-2492-4468-BFD4-559F4E93889C}"/>
    <cellStyle name="Normal 6 10 3 2 3 2" xfId="5748" xr:uid="{C0F131C5-9A6A-46DE-AB18-03A274FDF70A}"/>
    <cellStyle name="Normal 6 10 3 2 4" xfId="3654" xr:uid="{894179DF-AE24-4E04-951C-A47D3BD17114}"/>
    <cellStyle name="Normal 6 10 3 2 5" xfId="7369" xr:uid="{62FDC38A-A39A-4382-8FF7-114D7C26D2ED}"/>
    <cellStyle name="Normal 6 10 3 3" xfId="2110" xr:uid="{D3A4E0EA-A62F-415D-8188-F2AAACF2382E}"/>
    <cellStyle name="Normal 6 10 3 3 2" xfId="2111" xr:uid="{D6D802E7-0C42-495D-876D-87E5CD7D72D6}"/>
    <cellStyle name="Normal 6 10 3 3 2 2" xfId="2112" xr:uid="{06FB15D1-ADBC-446E-A790-540ECF115A59}"/>
    <cellStyle name="Normal 6 10 3 3 2 2 2" xfId="5749" xr:uid="{F4868694-7F76-487F-86B0-7FE5D492D8F0}"/>
    <cellStyle name="Normal 6 10 3 3 2 3" xfId="4040" xr:uid="{F82B1802-5B40-4003-84E9-8FE598B18595}"/>
    <cellStyle name="Normal 6 10 3 3 3" xfId="2113" xr:uid="{83243796-2120-4E7E-AD04-D6D0EFE41A0A}"/>
    <cellStyle name="Normal 6 10 3 3 3 2" xfId="2114" xr:uid="{942B552C-03F6-4D66-97A5-4C281EFBF636}"/>
    <cellStyle name="Normal 6 10 3 3 3 2 2" xfId="5750" xr:uid="{B0501118-BA22-466D-AE3F-31AE42E34C99}"/>
    <cellStyle name="Normal 6 10 3 3 3 3" xfId="5751" xr:uid="{0AB91E6F-FA3C-443E-82FD-2873A9E27EA9}"/>
    <cellStyle name="Normal 6 10 3 3 4" xfId="2115" xr:uid="{47689A9D-8287-437E-A8C9-2C117A217370}"/>
    <cellStyle name="Normal 6 10 3 3 4 2" xfId="5752" xr:uid="{68EB9A5A-6522-4E3B-A879-CFBB67D1C47E}"/>
    <cellStyle name="Normal 6 10 3 3 5" xfId="4041" xr:uid="{0D81B496-57A0-40AB-8AF9-04044C6ABCB0}"/>
    <cellStyle name="Normal 6 10 3 4" xfId="2116" xr:uid="{22CDCD35-1CE5-4EE1-B04D-1B66C1C81606}"/>
    <cellStyle name="Normal 6 10 3 4 2" xfId="2117" xr:uid="{037C37D8-CF10-483A-A374-3D1ED71AA547}"/>
    <cellStyle name="Normal 6 10 3 4 2 2" xfId="5753" xr:uid="{8BEA2CF8-9D04-43D9-A098-3FFBEFD8DAB0}"/>
    <cellStyle name="Normal 6 10 3 4 3" xfId="5754" xr:uid="{D3CCA537-A435-4B0E-9B27-368742421D7B}"/>
    <cellStyle name="Normal 6 10 3 5" xfId="2118" xr:uid="{2D3A808E-0EFC-47FC-AE94-EC77FE74A4EE}"/>
    <cellStyle name="Normal 6 10 3 5 2" xfId="2119" xr:uid="{0D025A0F-868C-4CEF-A75D-6E93BC2C84E6}"/>
    <cellStyle name="Normal 6 10 3 5 2 2" xfId="5755" xr:uid="{074EC136-777B-4033-893D-E7ADCAF9A84B}"/>
    <cellStyle name="Normal 6 10 3 5 3" xfId="5756" xr:uid="{DB9DFF91-79CD-4242-BB38-0BBC628D7D52}"/>
    <cellStyle name="Normal 6 10 3 6" xfId="2120" xr:uid="{CD5195DA-7AEE-484A-9BD8-6A7D2EF4C767}"/>
    <cellStyle name="Normal 6 10 3 6 2" xfId="5757" xr:uid="{B162512A-D091-4EC3-A275-F01A9EFC05BC}"/>
    <cellStyle name="Normal 6 10 3 7" xfId="4042" xr:uid="{A5952C47-81CE-4538-A5B2-B63F34218EA3}"/>
    <cellStyle name="Normal 6 10 4" xfId="2121" xr:uid="{9EC66A36-DDCA-4B06-B4A1-C7386499C1CF}"/>
    <cellStyle name="Normal 6 10 4 2" xfId="2122" xr:uid="{BAE44D92-E6D0-4B36-89C6-EDA409ED041F}"/>
    <cellStyle name="Normal 6 10 4 2 2" xfId="5758" xr:uid="{7C4DC4EA-970F-4304-A214-31DF3BEEF7A5}"/>
    <cellStyle name="Normal 6 10 4 3" xfId="5759" xr:uid="{0EA0D963-1CDA-4B40-A59F-455CFE8B6828}"/>
    <cellStyle name="Normal 6 10 5" xfId="2123" xr:uid="{97C09F43-58E1-408E-9402-B8C5063D3454}"/>
    <cellStyle name="Normal 6 10 5 2" xfId="5760" xr:uid="{21FC91E3-73E6-412C-807D-767C07AC8AC7}"/>
    <cellStyle name="Normal 6 10 6" xfId="4043" xr:uid="{AA0D7AB7-F6FC-48A0-9307-F281D7453A83}"/>
    <cellStyle name="Normal 6 11" xfId="220" xr:uid="{440FCA70-66AC-49AF-8083-5FEF59712470}"/>
    <cellStyle name="Normal 6 11 2" xfId="221" xr:uid="{40592534-AD62-4141-8F2C-01F3B77CC410}"/>
    <cellStyle name="Normal 6 11 2 2" xfId="576" xr:uid="{48DE1693-CDBF-4DBF-8F01-2E3F84DFAA75}"/>
    <cellStyle name="Normal 6 11 2 2 2" xfId="2124" xr:uid="{E831AF6A-F11F-4B7B-BB2B-CB8C8EC5EBD7}"/>
    <cellStyle name="Normal 6 11 2 2 2 2" xfId="2125" xr:uid="{D187455C-82CE-4DF4-9B24-57129B564308}"/>
    <cellStyle name="Normal 6 11 2 2 2 2 2" xfId="5761" xr:uid="{2F3B44F9-4B08-4123-BB12-6BE115698E66}"/>
    <cellStyle name="Normal 6 11 2 2 2 3" xfId="5762" xr:uid="{00175575-78E6-4251-9EB6-C71F6D621F0B}"/>
    <cellStyle name="Normal 6 11 2 2 3" xfId="2126" xr:uid="{3675EB24-1BFB-4009-A0B2-AAE833839C9B}"/>
    <cellStyle name="Normal 6 11 2 2 3 2" xfId="5763" xr:uid="{5EED9A4B-FAC0-4EB3-BD93-0805F28F7308}"/>
    <cellStyle name="Normal 6 11 2 2 4" xfId="4044" xr:uid="{2EE497A4-4F63-4D9E-88D6-DFF5196923B8}"/>
    <cellStyle name="Normal 6 11 2 3" xfId="2127" xr:uid="{2FC68523-3CCA-4622-BBFA-E7837CE3491A}"/>
    <cellStyle name="Normal 6 11 2 3 2" xfId="2128" xr:uid="{7FF0EA3B-0F47-41FC-8F01-DED8931C1946}"/>
    <cellStyle name="Normal 6 11 2 3 2 2" xfId="5764" xr:uid="{76172EEB-5ED9-42CA-901A-12633C012F0A}"/>
    <cellStyle name="Normal 6 11 2 3 3" xfId="5765" xr:uid="{FB187CF9-0874-455E-8204-828A5A0CFF65}"/>
    <cellStyle name="Normal 6 11 2 4" xfId="2129" xr:uid="{83E15DE2-0282-4347-9254-4308DA3BAB60}"/>
    <cellStyle name="Normal 6 11 2 4 2" xfId="5766" xr:uid="{6A4A4882-B4BF-412C-8C97-374FB2728D35}"/>
    <cellStyle name="Normal 6 11 2 5" xfId="4045" xr:uid="{D327072F-2715-413F-A4E4-DD00141843C0}"/>
    <cellStyle name="Normal 6 11 3" xfId="575" xr:uid="{849D54A0-6992-47CE-BAB1-577801F3EA85}"/>
    <cellStyle name="Normal 6 11 3 2" xfId="2130" xr:uid="{37EDC93E-A3E2-4BF6-BC8B-B3C52AE1D511}"/>
    <cellStyle name="Normal 6 11 3 2 2" xfId="2131" xr:uid="{78733B62-8A5C-4BFF-9DDA-9E2AC2EA259F}"/>
    <cellStyle name="Normal 6 11 3 2 2 2" xfId="5767" xr:uid="{4140691C-D2A7-4DFF-849B-DF099AB033A5}"/>
    <cellStyle name="Normal 6 11 3 2 3" xfId="5768" xr:uid="{6E546E2D-18A5-493C-9D17-62441F7E4954}"/>
    <cellStyle name="Normal 6 11 3 3" xfId="2132" xr:uid="{3776E444-B973-486D-A87A-8BF9DD25EA35}"/>
    <cellStyle name="Normal 6 11 3 3 2" xfId="5769" xr:uid="{F044DFAA-436B-49D1-B9B9-A87D939F10FC}"/>
    <cellStyle name="Normal 6 11 3 4" xfId="4046" xr:uid="{AD0EBA43-25EB-4A9D-B6F4-701CB1A53448}"/>
    <cellStyle name="Normal 6 11 4" xfId="2133" xr:uid="{D31C1172-3D5D-4933-9124-FDA6F127FCDB}"/>
    <cellStyle name="Normal 6 11 4 2" xfId="2134" xr:uid="{B5E919C6-4BC7-4EA5-BE66-98DE77596955}"/>
    <cellStyle name="Normal 6 11 4 2 2" xfId="5770" xr:uid="{7B7A3899-8E7D-4C7B-A750-8D98D9452DAE}"/>
    <cellStyle name="Normal 6 11 4 3" xfId="5771" xr:uid="{0BE2D1F1-A4BD-4612-9DD6-16A57EFADE07}"/>
    <cellStyle name="Normal 6 11 5" xfId="2135" xr:uid="{EA469903-A38D-46AC-B02D-CF358DFFA621}"/>
    <cellStyle name="Normal 6 11 5 2" xfId="5772" xr:uid="{6FD9F80A-5557-4013-851B-B367FBA6405A}"/>
    <cellStyle name="Normal 6 11 6" xfId="4047" xr:uid="{26B6F026-8304-464B-857C-9E0DF0E94A99}"/>
    <cellStyle name="Normal 6 12" xfId="222" xr:uid="{AACC1890-CF49-4683-BC4C-250878094B07}"/>
    <cellStyle name="Normal 6 12 2" xfId="223" xr:uid="{F384DDDF-7F13-48B2-83A7-269F8A3C8A86}"/>
    <cellStyle name="Normal 6 12 2 10" xfId="5773" xr:uid="{B8CEB2A6-6F4C-4610-A58F-D32AC460BC9A}"/>
    <cellStyle name="Normal 6 12 2 10 2" xfId="4484" xr:uid="{82EC7E8B-23B9-4474-BC7E-78CE968745D3}"/>
    <cellStyle name="Normal 6 12 2 10 2 2" xfId="5774" xr:uid="{6C249993-01D5-4A00-A8DF-97F9E96246D6}"/>
    <cellStyle name="Normal 6 12 2 10 2 3" xfId="7315" xr:uid="{8CC8E31A-6CF6-4763-A535-61624B57C2AD}"/>
    <cellStyle name="Normal 6 12 2 10 2 3 2" xfId="7394" xr:uid="{AD294F4C-9D6E-4959-A614-8EBA7916B615}"/>
    <cellStyle name="Normal 6 12 2 10 2 3 2 2" xfId="9295" xr:uid="{44512CF5-76F0-4C2D-A9F5-F1D78BFCD34E}"/>
    <cellStyle name="Normal 6 12 2 10 3" xfId="5775" xr:uid="{466F4959-5A6A-4C83-8A68-C6775D0B1CA6}"/>
    <cellStyle name="Normal 6 12 2 11" xfId="5776" xr:uid="{C940D6E2-2D68-43E8-97D4-3409421A83BF}"/>
    <cellStyle name="Normal 6 12 2 12" xfId="5777" xr:uid="{939BCB13-538F-4CAF-B4E8-22A8E6BF10C7}"/>
    <cellStyle name="Normal 6 12 2 12 2" xfId="5778" xr:uid="{9431AB08-12DE-4AF9-9E4C-79C0A4EAF93D}"/>
    <cellStyle name="Normal 6 12 2 13" xfId="7350" xr:uid="{A0A2194A-EDC9-4795-9D56-E850EF1BE640}"/>
    <cellStyle name="Normal 6 12 2 13 2" xfId="7386" xr:uid="{C93DD2F7-1E0C-4BEE-A05D-F611F1D3FE3E}"/>
    <cellStyle name="Normal 6 12 2 14" xfId="7482" xr:uid="{653433F8-F6AE-4A08-9B89-6BF058805DD8}"/>
    <cellStyle name="Normal 6 12 2 2" xfId="578" xr:uid="{4C6767CE-3842-4E06-B7D6-921A4F1D5F86}"/>
    <cellStyle name="Normal 6 12 2 2 2" xfId="2136" xr:uid="{64FC7F79-8F17-4FF4-80BD-97B7BC50DD58}"/>
    <cellStyle name="Normal 6 12 2 2 2 2" xfId="2137" xr:uid="{8ECFA825-B5A8-4898-8411-EB2514BF2C2E}"/>
    <cellStyle name="Normal 6 12 2 2 2 2 2" xfId="5779" xr:uid="{60410352-EAFD-4401-B590-D06983E480A9}"/>
    <cellStyle name="Normal 6 12 2 2 2 3" xfId="5780" xr:uid="{92D331E3-C8FA-4F29-AD01-46F8DFF0D23A}"/>
    <cellStyle name="Normal 6 12 2 2 3" xfId="2138" xr:uid="{50D40316-3E0B-434B-AA64-693E58526874}"/>
    <cellStyle name="Normal 6 12 2 2 3 2" xfId="5781" xr:uid="{20FAB469-F6D3-45DE-9E4F-44BFD7956214}"/>
    <cellStyle name="Normal 6 12 2 2 4" xfId="4048" xr:uid="{B2563776-1B85-4D01-A215-3FA240D2E006}"/>
    <cellStyle name="Normal 6 12 2 3" xfId="2139" xr:uid="{5D594504-AAED-4248-A715-116344B947C9}"/>
    <cellStyle name="Normal 6 12 2 3 2" xfId="2140" xr:uid="{31A1750D-F013-4B2F-813B-A8666888BFEF}"/>
    <cellStyle name="Normal 6 12 2 3 2 2" xfId="2141" xr:uid="{98D200A9-1EB6-4A6A-88DD-DD0F5F13C931}"/>
    <cellStyle name="Normal 6 12 2 3 2 2 2" xfId="5782" xr:uid="{ECC4CE4B-2EAA-4B54-94BA-1CE517444B8D}"/>
    <cellStyle name="Normal 6 12 2 3 2 3" xfId="5783" xr:uid="{FAA90C04-9911-471B-89D8-B612D3F0F173}"/>
    <cellStyle name="Normal 6 12 2 3 3" xfId="2142" xr:uid="{5BBF23C5-A064-4726-98BB-B6E85DD5A3A7}"/>
    <cellStyle name="Normal 6 12 2 3 3 2" xfId="5784" xr:uid="{82B74DCF-9187-47CC-83A1-79B1C3545797}"/>
    <cellStyle name="Normal 6 12 2 3 4" xfId="4049" xr:uid="{B5001808-723F-4CB5-AD0F-FF3FF2DA0D45}"/>
    <cellStyle name="Normal 6 12 2 4" xfId="2143" xr:uid="{5E421FED-938E-45E1-89FC-808D1B853C19}"/>
    <cellStyle name="Normal 6 12 2 4 2" xfId="2144" xr:uid="{F58EBA75-8A85-4F22-979A-D97DB1C4E1B5}"/>
    <cellStyle name="Normal 6 12 2 4 2 2" xfId="2145" xr:uid="{7C90D725-F4E1-4E84-88D2-A11CBFE3010D}"/>
    <cellStyle name="Normal 6 12 2 4 2 2 2" xfId="2146" xr:uid="{096CBBEE-459F-400D-AA77-7EBBFB911D64}"/>
    <cellStyle name="Normal 6 12 2 4 2 2 2 2" xfId="5785" xr:uid="{4D760EE9-7125-4210-8E32-9AC93D07EFC9}"/>
    <cellStyle name="Normal 6 12 2 4 2 2 3" xfId="5786" xr:uid="{CA9EF34A-C2BC-4996-9C54-87568C73D0B5}"/>
    <cellStyle name="Normal 6 12 2 4 2 3" xfId="2147" xr:uid="{996828EF-B043-4D1C-83A0-90765D3D7ACA}"/>
    <cellStyle name="Normal 6 12 2 4 2 3 2" xfId="5787" xr:uid="{8F53C5A3-BA5F-4860-BE72-A3EBD4E39F7B}"/>
    <cellStyle name="Normal 6 12 2 4 2 4" xfId="4050" xr:uid="{ADB600C8-D226-4EEF-9C40-C238B6B9E86A}"/>
    <cellStyle name="Normal 6 12 2 4 3" xfId="2148" xr:uid="{1B7372E7-14E9-4CA8-B2E8-E4E3428AAC7C}"/>
    <cellStyle name="Normal 6 12 2 4 3 2" xfId="2149" xr:uid="{98A00E5C-AD68-476F-A964-8AFF8C97F5F7}"/>
    <cellStyle name="Normal 6 12 2 4 3 2 2" xfId="5788" xr:uid="{D2369509-F591-4DA8-84DD-1BAFC1A7477E}"/>
    <cellStyle name="Normal 6 12 2 4 3 3" xfId="5789" xr:uid="{75BB7117-CAB7-4B68-8819-1E2ADF7EC44A}"/>
    <cellStyle name="Normal 6 12 2 4 4" xfId="2150" xr:uid="{570E96CF-31C5-4614-A029-9A323E03BCF2}"/>
    <cellStyle name="Normal 6 12 2 4 4 2" xfId="5790" xr:uid="{A05EBE70-5EA1-41F3-B13B-1D4E822342D4}"/>
    <cellStyle name="Normal 6 12 2 4 5" xfId="4051" xr:uid="{EE1B0942-E9FF-4E98-AF44-1A72864BFA46}"/>
    <cellStyle name="Normal 6 12 2 5" xfId="2151" xr:uid="{D8A4BB97-E4EB-45AA-AC16-3066CDC100B3}"/>
    <cellStyle name="Normal 6 12 2 5 2" xfId="2152" xr:uid="{6B594948-332E-4A77-BFF9-748638C78D4D}"/>
    <cellStyle name="Normal 6 12 2 5 2 2" xfId="5791" xr:uid="{B23F667B-D1FC-47D0-B1B9-716AC8715D28}"/>
    <cellStyle name="Normal 6 12 2 5 3" xfId="5792" xr:uid="{C7126FCD-A92C-42AE-B68B-B0D5B6DE17C6}"/>
    <cellStyle name="Normal 6 12 2 6" xfId="2153" xr:uid="{88F60DD0-90CF-4486-BA8D-5AB4AEBDEC0E}"/>
    <cellStyle name="Normal 6 12 2 6 2" xfId="2154" xr:uid="{AD234F3C-8D82-49B5-90B5-0167245EF794}"/>
    <cellStyle name="Normal 6 12 2 6 2 2" xfId="4052" xr:uid="{7F21AB4E-6C71-4A39-A3DD-C9282E1B7C17}"/>
    <cellStyle name="Normal 6 12 2 6 3" xfId="4053" xr:uid="{BB6D026E-63C2-4A16-BC66-01C6E31843AE}"/>
    <cellStyle name="Normal 6 12 2 6 3 2" xfId="5793" xr:uid="{5FD23892-7A2D-4DB4-AD21-35BF1B18E3EF}"/>
    <cellStyle name="Normal 6 12 2 6 4" xfId="5794" xr:uid="{0F878BC0-567E-480E-B7D2-71F6139DA127}"/>
    <cellStyle name="Normal 6 12 2 7" xfId="2155" xr:uid="{24C64288-F1F5-4523-A5B4-AA0FB271B2DB}"/>
    <cellStyle name="Normal 6 12 2 7 2" xfId="2156" xr:uid="{656A5C43-0BBD-44A4-8C56-8D54BD6EDE6B}"/>
    <cellStyle name="Normal 6 12 2 7 2 2" xfId="5795" xr:uid="{FC5830C4-5A01-4B1E-9045-3FCB0AC878E8}"/>
    <cellStyle name="Normal 6 12 2 7 3" xfId="5796" xr:uid="{101AFB99-3958-4DA0-AA3F-25DA9A1A90F0}"/>
    <cellStyle name="Normal 6 12 2 8" xfId="2157" xr:uid="{EF75D53E-C5FA-4547-B785-D1411163AD39}"/>
    <cellStyle name="Normal 6 12 2 8 2" xfId="5797" xr:uid="{3F19FF6D-8CFF-46B6-8C6F-10ED6B508CA0}"/>
    <cellStyle name="Normal 6 12 2 9" xfId="2158" xr:uid="{1DC999E6-C28E-4E01-96BB-0EC9E0DD3E36}"/>
    <cellStyle name="Normal 6 12 2 9 2" xfId="2159" xr:uid="{281D345B-3EB1-4327-AA3D-BA0F53EC70E0}"/>
    <cellStyle name="Normal 6 12 2 9 2 2" xfId="5798" xr:uid="{6132CD9B-F5E4-4030-B8A6-FE6E7BA13BE2}"/>
    <cellStyle name="Normal 6 12 2 9 3" xfId="5799" xr:uid="{017B7FA4-D80B-427A-8E47-C9A3FC33DDF7}"/>
    <cellStyle name="Normal 6 12 3" xfId="577" xr:uid="{E33D77FB-5375-4100-9C65-3D2E43F689E1}"/>
    <cellStyle name="Normal 6 12 3 2" xfId="2160" xr:uid="{A8594F69-9EF6-49E4-9392-ADBCB55619B0}"/>
    <cellStyle name="Normal 6 12 3 2 2" xfId="2161" xr:uid="{7310AED1-F762-4305-B142-4A34CED3C6EF}"/>
    <cellStyle name="Normal 6 12 3 2 2 2" xfId="5800" xr:uid="{B41DC778-827A-4145-A160-4F861F49BC49}"/>
    <cellStyle name="Normal 6 12 3 2 3" xfId="5801" xr:uid="{2A5EA656-26FD-49FC-87B0-764F38A3A34A}"/>
    <cellStyle name="Normal 6 12 3 3" xfId="2162" xr:uid="{BCBD8955-1F8F-4E6A-819E-E00493F63F99}"/>
    <cellStyle name="Normal 6 12 3 3 2" xfId="5802" xr:uid="{31E46EE1-8581-4F2E-A188-3664D6634861}"/>
    <cellStyle name="Normal 6 12 3 4" xfId="4054" xr:uid="{D6449F32-0212-4867-AC8D-986C29878217}"/>
    <cellStyle name="Normal 6 12 4" xfId="2163" xr:uid="{E134F5AA-1851-437B-BD58-03BB68BDC450}"/>
    <cellStyle name="Normal 6 12 4 2" xfId="2164" xr:uid="{AA74625A-EC13-4A20-8A5B-7C0336F2CF13}"/>
    <cellStyle name="Normal 6 12 4 2 2" xfId="5803" xr:uid="{E199930A-936A-4B9B-8735-3ED92F03C9D3}"/>
    <cellStyle name="Normal 6 12 4 3" xfId="5804" xr:uid="{E3AB5D18-9F43-4B70-8BAB-6DF6F42F39E8}"/>
    <cellStyle name="Normal 6 12 5" xfId="2165" xr:uid="{FA870CCA-1177-49C8-867E-601ADBE998FB}"/>
    <cellStyle name="Normal 6 12 5 2" xfId="5805" xr:uid="{D700C67B-AEE0-4B56-8AEF-C77189C503F5}"/>
    <cellStyle name="Normal 6 12 6" xfId="4055" xr:uid="{789B8C31-76F1-4561-9A4E-5A7ED68027D2}"/>
    <cellStyle name="Normal 6 13" xfId="224" xr:uid="{1B1AB981-94B2-4761-8A6C-C90F38A1AE49}"/>
    <cellStyle name="Normal 6 13 2" xfId="579" xr:uid="{B19E1D96-738D-49B8-871D-590B6B303AB2}"/>
    <cellStyle name="Normal 6 13 2 10" xfId="7424" xr:uid="{563DD894-8855-4282-AE9F-29E9D6F4F66C}"/>
    <cellStyle name="Normal 6 13 2 11" xfId="7544" xr:uid="{2B79676C-B6AC-4B70-BC8C-56557DCBE852}"/>
    <cellStyle name="Normal 6 13 2 2" xfId="2166" xr:uid="{C1FB3DE0-C1CD-4E65-B587-E126B96DEA95}"/>
    <cellStyle name="Normal 6 13 2 2 2" xfId="764" xr:uid="{3FC6B15E-1481-4F32-8C67-2EB05F285433}"/>
    <cellStyle name="Normal 6 13 2 2 2 2" xfId="4056" xr:uid="{BDE79527-7A52-4AD8-A74A-B5AF9A6E3BC3}"/>
    <cellStyle name="Normal 6 13 2 2 2 2 2" xfId="5806" xr:uid="{6BC2555C-9A6F-48B7-99FE-2F7E772EDC03}"/>
    <cellStyle name="Normal 6 13 2 2 2 3" xfId="4057" xr:uid="{C12B5342-1648-4B50-9022-4E2205D26F88}"/>
    <cellStyle name="Normal 6 13 2 2 2 3 2" xfId="7320" xr:uid="{36C49BCC-5976-4CC6-A927-AAB31E1E0EC5}"/>
    <cellStyle name="Normal 6 13 2 2 2 3 2 2" xfId="7373" xr:uid="{BC76BB67-B428-4529-BEDC-BDD39D36B417}"/>
    <cellStyle name="Normal 6 13 2 2 2 3 2 3" xfId="7434" xr:uid="{2C6AFD3F-9295-4588-A525-16F6EF46B7B3}"/>
    <cellStyle name="Normal 6 13 2 2 2 4" xfId="7401" xr:uid="{D8820BC2-70C7-4064-96E2-9F845083FC64}"/>
    <cellStyle name="Normal 6 13 2 2 2 7" xfId="7519" xr:uid="{832D6975-D72C-4B43-ADAA-C2F7333DC0E5}"/>
    <cellStyle name="Normal 6 13 2 2 3" xfId="4058" xr:uid="{05941D4B-E34D-4FDD-A572-30889B5C28FC}"/>
    <cellStyle name="Normal 6 13 2 2 3 2" xfId="5807" xr:uid="{62BE3BBC-F91B-453A-A267-AC2A3C2EF964}"/>
    <cellStyle name="Normal 6 13 2 2 4" xfId="5808" xr:uid="{30CE1503-68F9-43D4-9A82-3A6B58D397D5}"/>
    <cellStyle name="Normal 6 13 2 3" xfId="2167" xr:uid="{2F08EED7-7683-44B3-8324-9BE6EA0CCF3C}"/>
    <cellStyle name="Normal 6 13 2 3 10" xfId="7507" xr:uid="{F4F45625-6040-4740-ABA8-0797A098ED4B}"/>
    <cellStyle name="Normal 6 13 2 3 10 2" xfId="7526" xr:uid="{96A148F9-794E-4D7B-90DA-97DCD99149E1}"/>
    <cellStyle name="Normal 6 13 2 3 2" xfId="775" xr:uid="{BD8B5209-0CFF-48DD-AC21-9DFBCEF2EDF5}"/>
    <cellStyle name="Normal 6 13 2 3 2 2" xfId="5809" xr:uid="{BF7D6C4D-A3CB-478B-B0A8-32A70D560CBB}"/>
    <cellStyle name="Normal 6 13 2 3 2 2 2" xfId="7329" xr:uid="{79DA7735-E363-4635-B348-0ADAD91E9406}"/>
    <cellStyle name="Normal 6 13 2 3 2 2 2 2" xfId="7389" xr:uid="{D25953D9-5D0E-4B6A-B042-818653799384}"/>
    <cellStyle name="Normal 6 13 2 3 2 2 2 3" xfId="7443" xr:uid="{6DBA7859-6D5E-429D-B678-5554C79BED6E}"/>
    <cellStyle name="Normal 6 13 2 3 3" xfId="2168" xr:uid="{E61D3475-F42B-4135-833E-D14AE85E9AC0}"/>
    <cellStyle name="Normal 6 13 2 3 3 2" xfId="5810" xr:uid="{C7933E9A-563A-4FF6-9D03-BCF817A18AFC}"/>
    <cellStyle name="Normal 6 13 2 3 3 4" xfId="7327" xr:uid="{8EA40F7F-C0DC-4507-9F00-FA4955B16EB1}"/>
    <cellStyle name="Normal 6 13 2 3 3 4 2" xfId="7441" xr:uid="{D946095F-5D45-4CB3-A5BD-5F17794482BC}"/>
    <cellStyle name="Normal 6 13 2 3 4" xfId="4059" xr:uid="{5ECFDDFA-4997-4227-81B2-6E5C75E4B595}"/>
    <cellStyle name="Normal 6 13 2 3 4 2" xfId="4060" xr:uid="{F657C487-B71E-4B88-A85D-7A2A11DC629B}"/>
    <cellStyle name="Normal 6 13 2 3 4 2 2" xfId="5811" xr:uid="{5EB24E58-ED1E-4CB4-B470-BEACA0930158}"/>
    <cellStyle name="Normal 6 13 2 3 4 3" xfId="5812" xr:uid="{842D1C3B-E942-4888-A7AC-1123F204FB97}"/>
    <cellStyle name="Normal 6 13 2 3 4 5" xfId="7387" xr:uid="{9406F8CD-A37A-47CF-8E33-FEC819FC4073}"/>
    <cellStyle name="Normal 6 13 2 3 5" xfId="4061" xr:uid="{ECF7AB52-0C03-43AE-8FC1-2F0743CBBE86}"/>
    <cellStyle name="Normal 6 13 2 3 5 2" xfId="5813" xr:uid="{7FFD2F1B-637A-4AEC-A68D-1ABA4944F053}"/>
    <cellStyle name="Normal 6 13 2 3 6" xfId="5814" xr:uid="{DE315D9B-12A4-475D-A0AE-1E43287AEEF8}"/>
    <cellStyle name="Normal 6 13 2 3 6 2" xfId="5815" xr:uid="{8C8E21A1-EF76-44FD-AB9D-5832C13FD25A}"/>
    <cellStyle name="Normal 6 13 2 3 7" xfId="5816" xr:uid="{ABD14DB3-267C-473D-8E33-F2013DB6CCA3}"/>
    <cellStyle name="Normal 6 13 2 3 8 2 2" xfId="7450" xr:uid="{C72F04AB-4EB9-4571-BEB2-15E09CA29876}"/>
    <cellStyle name="Normal 6 13 2 4" xfId="2169" xr:uid="{3C5A42A4-D70C-445F-B0A2-38E4ABE4E3CD}"/>
    <cellStyle name="Normal 6 13 2 4 2" xfId="2170" xr:uid="{D0C46798-4034-41DC-99AB-042F29460DBD}"/>
    <cellStyle name="Normal 6 13 2 4 2 2" xfId="5817" xr:uid="{A38EBBF6-AA31-4E07-AC96-9FE6665AD902}"/>
    <cellStyle name="Normal 6 13 2 4 3" xfId="5818" xr:uid="{9A705ACE-9379-4237-9BDB-55D6AE389E7A}"/>
    <cellStyle name="Normal 6 13 2 4 4" xfId="7363" xr:uid="{0D621DCF-2AB3-443D-B980-8B1ECE7F0CBB}"/>
    <cellStyle name="Normal 6 13 2 5" xfId="2171" xr:uid="{C9A80EDE-EB6C-4021-89B8-E323EE4FFF6F}"/>
    <cellStyle name="Normal 6 13 2 5 2" xfId="4062" xr:uid="{F8B62E64-427E-4581-B7BF-324E012BF38F}"/>
    <cellStyle name="Normal 6 13 2 6" xfId="2172" xr:uid="{BEDEDEB2-EA66-4E00-956C-19CAAC8580F7}"/>
    <cellStyle name="Normal 6 13 2 6 2" xfId="2173" xr:uid="{83A86E79-2381-4764-954C-D54115585A0B}"/>
    <cellStyle name="Normal 6 13 2 6 2 2" xfId="2174" xr:uid="{75AB3D5C-3476-4C80-B126-17C92FDC53B9}"/>
    <cellStyle name="Normal 6 13 2 6 2 2 2" xfId="5819" xr:uid="{9EB92A1F-4802-44F3-8971-CCFD00607AA7}"/>
    <cellStyle name="Normal 6 13 2 6 2 3" xfId="5820" xr:uid="{7950BCA3-5985-44C6-B4D2-A173900B5FD1}"/>
    <cellStyle name="Normal 6 13 2 6 3" xfId="2175" xr:uid="{976F1002-9723-45E6-B8AA-E00E4D4D5A59}"/>
    <cellStyle name="Normal 6 13 2 6 3 2" xfId="5821" xr:uid="{7C28090E-45FA-4254-B8B4-09CCDEE1C946}"/>
    <cellStyle name="Normal 6 13 2 6 4" xfId="5822" xr:uid="{617ACF99-7F79-4AB1-9831-24B2C864F2B9}"/>
    <cellStyle name="Normal 6 13 2 6 5" xfId="7531" xr:uid="{B11CE0ED-90DF-4ABC-8F8A-0B2A72C53E3F}"/>
    <cellStyle name="Normal 6 13 2 7" xfId="5823" xr:uid="{0451EBAD-422F-4BDE-965B-9B89A2E4386D}"/>
    <cellStyle name="Normal 6 13 2 7 2" xfId="5824" xr:uid="{196927EE-A84A-4866-9D17-90751B7EF805}"/>
    <cellStyle name="Normal 6 13 2 8" xfId="5825" xr:uid="{D1ACDC2E-CA07-4CD7-9557-F4104ABF7CFB}"/>
    <cellStyle name="Normal 6 13 2 9" xfId="7494" xr:uid="{878C872C-C48D-4FE0-989D-B1A41D5F3287}"/>
    <cellStyle name="Normal 6 13 3" xfId="2176" xr:uid="{0D7D086B-1E04-4C28-A6FD-411D67A8C897}"/>
    <cellStyle name="Normal 6 13 3 2" xfId="2177" xr:uid="{7E98C2A0-6983-4C10-A30E-3CF9955C3E02}"/>
    <cellStyle name="Normal 6 13 3 2 2" xfId="2178" xr:uid="{90653F01-2B52-4E47-86BE-A730F212D31E}"/>
    <cellStyle name="Normal 6 13 3 2 2 2" xfId="2179" xr:uid="{4C5C4843-5627-40EC-88FD-2C93984930D5}"/>
    <cellStyle name="Normal 6 13 3 2 2 2 2" xfId="5826" xr:uid="{BD2BF4D9-CD84-423E-849E-4C25150B5AD6}"/>
    <cellStyle name="Normal 6 13 3 2 2 3" xfId="5827" xr:uid="{FDD85A52-F0F5-409A-9B76-574AFF02750B}"/>
    <cellStyle name="Normal 6 13 3 2 3" xfId="2180" xr:uid="{F83A7461-635F-477F-94EF-C784A94FD90C}"/>
    <cellStyle name="Normal 6 13 3 2 3 2" xfId="5828" xr:uid="{D292101C-6D86-41B8-817A-BC95B2E188E4}"/>
    <cellStyle name="Normal 6 13 3 2 4" xfId="4063" xr:uid="{CC8CDFD2-DA6D-4AC8-9E1B-29108A18EFEB}"/>
    <cellStyle name="Normal 6 13 3 3" xfId="2181" xr:uid="{B5E45FFE-A934-4056-8824-F0997F046FC9}"/>
    <cellStyle name="Normal 6 13 3 3 2" xfId="2182" xr:uid="{8E6EB714-A00B-4F93-BB3F-94286540E4D5}"/>
    <cellStyle name="Normal 6 13 3 3 2 2" xfId="5829" xr:uid="{99956B8F-820A-479D-8B60-1EEA8558AD5E}"/>
    <cellStyle name="Normal 6 13 3 3 3" xfId="4064" xr:uid="{5E470001-6938-4656-8CC2-E3EFDF121FD1}"/>
    <cellStyle name="Normal 6 13 3 4" xfId="2183" xr:uid="{0A7ED0E1-6F64-4BF3-9DA8-9A56BD6FEB33}"/>
    <cellStyle name="Normal 6 13 3 4 2" xfId="2184" xr:uid="{F1EA272B-9248-482F-9B25-96DF3D1CBF95}"/>
    <cellStyle name="Normal 6 13 3 4 2 2" xfId="5830" xr:uid="{73F30632-5F56-4255-AD02-47AFCA8A8AA9}"/>
    <cellStyle name="Normal 6 13 3 4 3" xfId="5831" xr:uid="{B670553D-C8FF-494C-8FDD-4088A8739DD8}"/>
    <cellStyle name="Normal 6 13 3 5" xfId="2185" xr:uid="{8DF9C23E-7AE7-458B-980D-5AFDA2A79B56}"/>
    <cellStyle name="Normal 6 13 3 5 2" xfId="2186" xr:uid="{B252FD88-3CA5-49A2-A1E3-48B63668CA9F}"/>
    <cellStyle name="Normal 6 13 3 5 2 2" xfId="5832" xr:uid="{A170D66D-B92A-4624-978E-21F8065FA901}"/>
    <cellStyle name="Normal 6 13 3 5 3" xfId="4475" xr:uid="{AD9ACD40-D301-467B-A941-B834A501BA7E}"/>
    <cellStyle name="Normal 6 13 3 5 3 2" xfId="7335" xr:uid="{3E8E8BE5-24A0-46E9-8D54-6E23AC915688}"/>
    <cellStyle name="Normal 6 13 3 5 3 3" xfId="7377" xr:uid="{3332DF5E-2CEC-4315-9E5C-90F5FCF6C4C8}"/>
    <cellStyle name="Normal 6 13 3 6" xfId="2187" xr:uid="{D58404A2-DF15-4550-8A5F-C98EA0BF59B7}"/>
    <cellStyle name="Normal 6 13 3 6 2" xfId="5833" xr:uid="{E1BC5746-4239-4FA3-932D-6DF012921CAB}"/>
    <cellStyle name="Normal 6 13 3 7" xfId="4065" xr:uid="{AC78D569-E707-44E0-B5A1-F75472A67D73}"/>
    <cellStyle name="Normal 6 13 4" xfId="2188" xr:uid="{2BCB7029-D37F-4BC0-900A-09FD9F2DDF73}"/>
    <cellStyle name="Normal 6 13 4 10" xfId="5834" xr:uid="{48C9E25C-6872-4414-871B-A91E1A1FFBC7}"/>
    <cellStyle name="Normal 6 13 4 2" xfId="2189" xr:uid="{BFCFBDEC-A45F-438F-A76D-2B4FEDD71C48}"/>
    <cellStyle name="Normal 6 13 4 2 2" xfId="2190" xr:uid="{E98E46F9-DCA9-4DC4-896C-A134B7B87E04}"/>
    <cellStyle name="Normal 6 13 4 2 2 2" xfId="2191" xr:uid="{BC1750B2-A375-461F-8E67-F862FD898E11}"/>
    <cellStyle name="Normal 6 13 4 2 2 2 2" xfId="2192" xr:uid="{1E5E908F-E1FD-4A04-A1B4-7D30AA1B0C22}"/>
    <cellStyle name="Normal 6 13 4 2 2 2 2 2" xfId="5835" xr:uid="{5AB94835-DC90-440E-BCC9-70931F754233}"/>
    <cellStyle name="Normal 6 13 4 2 2 2 3" xfId="5836" xr:uid="{B628CE71-761A-49D2-AFE0-A746ED2EF0CB}"/>
    <cellStyle name="Normal 6 13 4 2 2 3" xfId="2193" xr:uid="{4B0E2BD6-8327-47FA-8E34-F74D3D8BE2BD}"/>
    <cellStyle name="Normal 6 13 4 2 2 3 2" xfId="5837" xr:uid="{7AC5CFB9-58AA-43DD-B201-80875D040FCE}"/>
    <cellStyle name="Normal 6 13 4 2 2 4" xfId="5838" xr:uid="{62A97B91-ECC7-42D3-8CEF-F56EB1A1DF26}"/>
    <cellStyle name="Normal 6 13 4 2 3" xfId="2194" xr:uid="{C40545C8-CF8D-4D5E-8D9E-27B51DF96695}"/>
    <cellStyle name="Normal 6 13 4 2 3 2" xfId="2195" xr:uid="{342F0C3B-F29A-425F-B7C0-C838E633FFCA}"/>
    <cellStyle name="Normal 6 13 4 2 3 2 2" xfId="5839" xr:uid="{98245774-6750-43B4-A39D-FFB016068B16}"/>
    <cellStyle name="Normal 6 13 4 2 3 3" xfId="5840" xr:uid="{A8E34E83-057D-4952-B5D1-0310C8BD738D}"/>
    <cellStyle name="Normal 6 13 4 2 4" xfId="2196" xr:uid="{EE1BE250-B9C4-4AE8-AC6C-3163FD8770C2}"/>
    <cellStyle name="Normal 6 13 4 2 4 2" xfId="5841" xr:uid="{955BB5BC-75E9-44BC-8224-B2D7E9DC5826}"/>
    <cellStyle name="Normal 6 13 4 2 5" xfId="4066" xr:uid="{ACAADD95-74BB-40D8-AF2D-91581AC0E989}"/>
    <cellStyle name="Normal 6 13 4 3" xfId="2197" xr:uid="{C1B7F15F-2ACB-49AA-8AB3-FF525A7D226B}"/>
    <cellStyle name="Normal 6 13 4 3 2" xfId="2198" xr:uid="{EC707368-06B2-49A1-824A-58D27FB7CE5D}"/>
    <cellStyle name="Normal 6 13 4 3 2 2" xfId="2199" xr:uid="{15569CF8-8F43-42FB-970D-61754289D573}"/>
    <cellStyle name="Normal 6 13 4 3 2 2 2" xfId="5842" xr:uid="{B00FC4F2-C771-4AF8-A382-FEA038FC2AE3}"/>
    <cellStyle name="Normal 6 13 4 3 2 3" xfId="5843" xr:uid="{C078650F-F4E2-4560-A3F3-A273E50846A4}"/>
    <cellStyle name="Normal 6 13 4 3 3" xfId="2200" xr:uid="{0960A7C1-EA4F-4934-8229-DAB974F0A274}"/>
    <cellStyle name="Normal 6 13 4 3 3 2" xfId="5844" xr:uid="{A2010BC9-20DA-4C17-B963-75CF5B155ED4}"/>
    <cellStyle name="Normal 6 13 4 3 4" xfId="4067" xr:uid="{15379ED9-E87F-487F-BDBA-549B840A3A51}"/>
    <cellStyle name="Normal 6 13 4 3 5" xfId="4068" xr:uid="{A9E0CFF0-2A4F-49F8-AC00-3F544D66054F}"/>
    <cellStyle name="Normal 6 13 4 3 6" xfId="4069" xr:uid="{1A394DDD-262A-4660-88B4-C80FB6EEF549}"/>
    <cellStyle name="Normal 6 13 4 4" xfId="2201" xr:uid="{27699436-C28C-4B0D-B2E9-CD6D91B59516}"/>
    <cellStyle name="Normal 6 13 4 4 2" xfId="2202" xr:uid="{094747BF-3972-4B35-919D-08C4D3064594}"/>
    <cellStyle name="Normal 6 13 4 4 2 2" xfId="5845" xr:uid="{D55E808E-EF60-4514-A6D9-028A3C40AF4C}"/>
    <cellStyle name="Normal 6 13 4 4 3" xfId="5846" xr:uid="{59004EF2-84AD-495F-B8BF-AEF4ABBC1733}"/>
    <cellStyle name="Normal 6 13 4 5" xfId="2203" xr:uid="{06DFADB6-E49E-4EDC-B40A-63A3C55389AA}"/>
    <cellStyle name="Normal 6 13 4 5 2" xfId="2204" xr:uid="{083B0756-87AF-420C-923F-B761468EAAA3}"/>
    <cellStyle name="Normal 6 13 4 5 2 2" xfId="5847" xr:uid="{D2AC2104-1027-4CE5-B594-AC05A7E22420}"/>
    <cellStyle name="Normal 6 13 4 5 3" xfId="5848" xr:uid="{54B9EFD6-30B5-4523-9AED-B6E0DA22D49C}"/>
    <cellStyle name="Normal 6 13 4 6" xfId="2205" xr:uid="{701274D1-0394-483C-8BF0-2C806BBDCD6D}"/>
    <cellStyle name="Normal 6 13 4 6 2" xfId="2206" xr:uid="{27F5EF67-B445-4B57-83CF-4E46780D15A0}"/>
    <cellStyle name="Normal 6 13 4 6 2 2" xfId="5849" xr:uid="{AD91C021-DD72-4786-A08C-E9A8568D55B2}"/>
    <cellStyle name="Normal 6 13 4 6 3" xfId="5850" xr:uid="{9FA6A029-03A9-4178-BB09-342145FBCC8C}"/>
    <cellStyle name="Normal 6 13 4 7" xfId="2207" xr:uid="{4DCDC6CB-AF34-476D-93D5-9A0456E00FC0}"/>
    <cellStyle name="Normal 6 13 4 7 2" xfId="5851" xr:uid="{28A17CC2-45EA-4692-A5CB-FE907DFBCF5A}"/>
    <cellStyle name="Normal 6 13 4 8" xfId="2208" xr:uid="{54C41647-D14A-4E35-9467-CAEAF28E4BFD}"/>
    <cellStyle name="Normal 6 13 4 8 2" xfId="2209" xr:uid="{A867E9C9-B401-4A26-A168-38E94C75A1AA}"/>
    <cellStyle name="Normal 6 13 4 8 2 2" xfId="5852" xr:uid="{7411C8A7-6244-42FC-A0E8-4C1D88288944}"/>
    <cellStyle name="Normal 6 13 4 8 3" xfId="5853" xr:uid="{684DD912-A8F9-4D4E-AE9B-6BE82B45F19D}"/>
    <cellStyle name="Normal 6 13 4 8 4" xfId="7513" xr:uid="{509B88B0-032F-4B89-BED6-0DA3794C302A}"/>
    <cellStyle name="Normal 6 13 4 9" xfId="5854" xr:uid="{A44F6D38-C582-4ECD-9E73-ACC73A889570}"/>
    <cellStyle name="Normal 6 13 4 9 2" xfId="5855" xr:uid="{F6B9F044-236E-41AC-A038-D905CA3BC599}"/>
    <cellStyle name="Normal 6 13 5" xfId="2210" xr:uid="{BFF501AF-27AF-49B9-BD4D-3EC89E160566}"/>
    <cellStyle name="Normal 6 13 5 2" xfId="2211" xr:uid="{15D015BD-F615-463E-A994-2D98A0D1FB1B}"/>
    <cellStyle name="Normal 6 13 5 2 2" xfId="2212" xr:uid="{B24BD40A-F803-4841-9B0C-9D6E914933D9}"/>
    <cellStyle name="Normal 6 13 5 2 2 2" xfId="5856" xr:uid="{7CBDED45-CC79-4EAE-A626-463246BD279D}"/>
    <cellStyle name="Normal 6 13 5 2 3" xfId="5857" xr:uid="{F58FA8E6-64A2-45FC-A8B3-90688FFE68A5}"/>
    <cellStyle name="Normal 6 13 5 3" xfId="2213" xr:uid="{D4DF72F0-135B-4B09-B8AA-4879E3C8FF38}"/>
    <cellStyle name="Normal 6 13 5 3 2" xfId="5858" xr:uid="{47B1BCB9-1938-4F14-99B0-6701C80C27A2}"/>
    <cellStyle name="Normal 6 13 5 4" xfId="4070" xr:uid="{11728658-BABB-43BC-9702-A965757A7E04}"/>
    <cellStyle name="Normal 6 13 6" xfId="2214" xr:uid="{A293BF9D-A6B1-462B-BD05-81680F2ADC9E}"/>
    <cellStyle name="Normal 6 13 6 2" xfId="2215" xr:uid="{30327B2B-6128-4B5C-AE95-9E63F7FC28FF}"/>
    <cellStyle name="Normal 6 13 6 2 2" xfId="5859" xr:uid="{8A7652D6-54CE-41D8-A3CB-983A85769F96}"/>
    <cellStyle name="Normal 6 13 6 3" xfId="5860" xr:uid="{4B7A30AB-346E-4AD9-ADA2-AEC83845FCB4}"/>
    <cellStyle name="Normal 6 13 7" xfId="2216" xr:uid="{2B69C5B1-CDF1-46A8-A457-FFBDA47DAA1B}"/>
    <cellStyle name="Normal 6 13 7 2" xfId="5861" xr:uid="{DA687E84-3957-4778-8FFF-4BEEF748A4F5}"/>
    <cellStyle name="Normal 6 13 8" xfId="4071" xr:uid="{C38F1BB5-1BA1-4191-A217-EF7403F7BC17}"/>
    <cellStyle name="Normal 6 14" xfId="225" xr:uid="{F1435D8A-D560-4A4C-9838-E2D448D051A6}"/>
    <cellStyle name="Normal 6 14 10" xfId="7404" xr:uid="{815D1D24-C19D-42EC-A06C-46316635D528}"/>
    <cellStyle name="Normal 6 14 11" xfId="7480" xr:uid="{5441E921-3480-4010-9436-15433C68A1B7}"/>
    <cellStyle name="Normal 6 14 12" xfId="7487" xr:uid="{EC414DFB-6588-4AFE-AF01-FD77046855DA}"/>
    <cellStyle name="Normal 6 14 12 2" xfId="9300" xr:uid="{BDD58B94-0156-4A81-B4C8-2201CCD1A053}"/>
    <cellStyle name="Normal 6 14 13" xfId="42" xr:uid="{F98F1208-0FD0-43D6-ACD1-339906949E03}"/>
    <cellStyle name="Normal 6 14 2" xfId="580" xr:uid="{536A17AD-DBFE-4A25-A665-2BF4EFE19110}"/>
    <cellStyle name="Normal 6 14 2 10" xfId="7500" xr:uid="{AFBE8DC1-73B5-48F3-A71D-7C4449DC6544}"/>
    <cellStyle name="Normal 6 14 2 10 2" xfId="9296" xr:uid="{BE21EFE3-B28F-4467-965E-6CE63792BCC3}"/>
    <cellStyle name="Normal 6 14 2 11" xfId="7549" xr:uid="{E424F8A9-6536-495F-9FF6-B63AB1F37E1B}"/>
    <cellStyle name="Normal 6 14 2 2" xfId="2217" xr:uid="{090E57A0-3D00-41D8-AC1F-E59DE619D758}"/>
    <cellStyle name="Normal 6 14 2 2 2" xfId="2218" xr:uid="{E4E56D8C-A092-4109-8E50-9402A85AF7C7}"/>
    <cellStyle name="Normal 6 14 2 2 2 2" xfId="5862" xr:uid="{39F00596-ECA6-47C4-93EF-F92BF401CE4C}"/>
    <cellStyle name="Normal 6 14 2 2 3" xfId="5863" xr:uid="{BE7AA9C7-E037-4E1C-8950-61A06C188D03}"/>
    <cellStyle name="Normal 6 14 2 2 5" xfId="7351" xr:uid="{0C022110-BE24-49D1-83FA-DBEB8ECD8333}"/>
    <cellStyle name="Normal 6 14 2 3" xfId="2219" xr:uid="{E26B507A-ECF5-4DE4-9047-DF6C0F9DD737}"/>
    <cellStyle name="Normal 6 14 2 3 2" xfId="2220" xr:uid="{81A1539C-BAF2-4DCA-A92E-A1E233486AA0}"/>
    <cellStyle name="Normal 6 14 2 3 2 2" xfId="5864" xr:uid="{72D7CEE4-7284-4F12-8B89-AE81EE7FD920}"/>
    <cellStyle name="Normal 6 14 2 3 3" xfId="5865" xr:uid="{5B75C244-E455-473D-BA4A-F169E859D6FA}"/>
    <cellStyle name="Normal 6 14 2 4" xfId="2221" xr:uid="{92591635-6350-4247-BCCA-D05743912CED}"/>
    <cellStyle name="Normal 6 14 2 4 2" xfId="2222" xr:uid="{8F40E96E-AE14-4585-BDF0-4BD645FA7F07}"/>
    <cellStyle name="Normal 6 14 2 4 2 2" xfId="5866" xr:uid="{F86C6C71-231B-457B-8A5D-645D33922B2A}"/>
    <cellStyle name="Normal 6 14 2 4 3" xfId="5867" xr:uid="{F5BD9FD6-3759-46C3-B4F3-C2C5E30EA431}"/>
    <cellStyle name="Normal 6 14 2 5" xfId="2223" xr:uid="{4D7C2733-E217-4CC3-B78E-B9AE6E1BA163}"/>
    <cellStyle name="Normal 6 14 2 5 2" xfId="5868" xr:uid="{1B457792-7AED-4552-BA80-DDF46647263A}"/>
    <cellStyle name="Normal 6 14 2 6" xfId="2224" xr:uid="{D3842140-46D4-43C7-BEE5-34A5D42DB001}"/>
    <cellStyle name="Normal 6 14 2 6 2" xfId="2225" xr:uid="{CE75945C-CAB2-498A-B0A8-0459B0CDC747}"/>
    <cellStyle name="Normal 6 14 2 6 2 2" xfId="5869" xr:uid="{C2E4828C-4858-4D71-9C5A-D28953F5DD30}"/>
    <cellStyle name="Normal 6 14 2 6 3" xfId="5870" xr:uid="{8BF56BF8-ACB3-48A2-8980-56E661137FCF}"/>
    <cellStyle name="Normal 6 14 2 6 4" xfId="7406" xr:uid="{590AE851-4E03-4295-8362-CBF128960534}"/>
    <cellStyle name="Normal 6 14 2 6 5" xfId="7510" xr:uid="{5E571BF9-8CF2-4604-86A5-F378B7E304E2}"/>
    <cellStyle name="Normal 6 14 2 6 5 2" xfId="9293" xr:uid="{887E976A-BA06-43FF-804D-F8EC4FD19722}"/>
    <cellStyle name="Normal 6 14 2 7" xfId="3646" xr:uid="{1CD0F461-6ABC-4241-8F67-4D59AEA73CAF}"/>
    <cellStyle name="Normal 6 14 2 7 2" xfId="5871" xr:uid="{6F143BE4-9A81-402A-9CCC-177F5A57C0B7}"/>
    <cellStyle name="Normal 6 14 2 8" xfId="5872" xr:uid="{F2B6C4D6-9146-4E13-A992-0F918B35411B}"/>
    <cellStyle name="Normal 6 14 2 9" xfId="7349" xr:uid="{FA4A3F60-FF62-4295-A302-02B2A17A3250}"/>
    <cellStyle name="Normal 6 14 2 9 2" xfId="7382" xr:uid="{07A2CCCF-A364-40F0-8B47-A49CC2F66A8D}"/>
    <cellStyle name="Normal 6 14 2 9 3" xfId="7428" xr:uid="{1F3F5D1C-7086-4041-86DE-11624176A045}"/>
    <cellStyle name="Normal 6 14 3" xfId="2226" xr:uid="{83BA97CF-A750-48BE-A2CA-6EBDBA028FA5}"/>
    <cellStyle name="Normal 6 14 3 2" xfId="2227" xr:uid="{7792D40B-0AA4-4ADD-86F4-B1A656C4F41A}"/>
    <cellStyle name="Normal 6 14 3 2 2" xfId="2228" xr:uid="{78827509-96A6-4BE0-BFB0-1E65708EBAAB}"/>
    <cellStyle name="Normal 6 14 3 2 2 2" xfId="5873" xr:uid="{ECD3A88D-B506-4756-A12E-61011AF323A3}"/>
    <cellStyle name="Normal 6 14 3 2 3" xfId="5874" xr:uid="{4C394832-521C-4BFF-B981-366F4CCE9453}"/>
    <cellStyle name="Normal 6 14 3 3" xfId="2229" xr:uid="{081575F5-19C6-4DD1-8844-C55127F9E25D}"/>
    <cellStyle name="Normal 6 14 3 3 2" xfId="5875" xr:uid="{27A11C6B-E3D4-42D4-8768-5D5835AF4E0A}"/>
    <cellStyle name="Normal 6 14 3 4" xfId="4072" xr:uid="{D54A4B67-3391-407A-84B8-97C3FF9418C6}"/>
    <cellStyle name="Normal 6 14 4" xfId="2230" xr:uid="{D5A5DCD9-10DC-40C0-BA07-EA690AE0B56E}"/>
    <cellStyle name="Normal 6 14 4 2" xfId="765" xr:uid="{0B5B1860-825F-449B-83D7-485BC2B9D289}"/>
    <cellStyle name="Normal 6 14 4 2 2" xfId="2231" xr:uid="{276677B4-5058-4887-946C-424F58AF42C4}"/>
    <cellStyle name="Normal 6 14 4 2 2 2" xfId="2232" xr:uid="{183DFF1D-91B4-479D-AE05-97687F1FF7AF}"/>
    <cellStyle name="Normal 6 14 4 2 2 2 2" xfId="4476" xr:uid="{8D665812-2CD1-43CC-AC5D-97DF4334DD3F}"/>
    <cellStyle name="Normal 6 14 4 2 2 2 2 2" xfId="7336" xr:uid="{E7F4B26B-9A00-4C90-A238-5A5A2F1EB480}"/>
    <cellStyle name="Normal 6 14 4 2 2 2 2 3" xfId="7414" xr:uid="{65828DBD-3735-4666-B456-7F37FC2D34A5}"/>
    <cellStyle name="Normal 6 14 4 2 2 3" xfId="2233" xr:uid="{EEA21079-9652-4D9B-87B3-7136CB0E5E5A}"/>
    <cellStyle name="Normal 6 14 4 2 2 3 2" xfId="5876" xr:uid="{C4D0F814-6D13-461D-A99B-C5AC86664035}"/>
    <cellStyle name="Normal 6 14 4 2 2 4" xfId="5877" xr:uid="{32B1CC41-8B87-4975-82F8-7BFF88E3A13A}"/>
    <cellStyle name="Normal 6 14 4 2 3" xfId="2234" xr:uid="{55BB3F46-09F9-477D-B9B0-1C62C26D9A1C}"/>
    <cellStyle name="Normal 6 14 4 2 3 2" xfId="5878" xr:uid="{845617F3-4072-4D63-BFCE-B42340B687D3}"/>
    <cellStyle name="Normal 6 14 4 2 4" xfId="2235" xr:uid="{28C4E63D-45A8-4A03-86F7-7D6CE804DF5E}"/>
    <cellStyle name="Normal 6 14 4 2 4 2" xfId="5879" xr:uid="{513F03FB-2619-473F-8604-75E85B34BDC1}"/>
    <cellStyle name="Normal 6 14 4 2 5" xfId="5880" xr:uid="{F70C361A-CCCE-4884-937E-32DD2D07A46F}"/>
    <cellStyle name="Normal 6 14 4 3" xfId="2236" xr:uid="{991D8714-4968-407F-846E-E437DFEE3CE3}"/>
    <cellStyle name="Normal 6 14 4 3 2" xfId="2237" xr:uid="{DE272374-E21F-4018-82FF-8CC6C5737B09}"/>
    <cellStyle name="Normal 6 14 4 3 2 2" xfId="5881" xr:uid="{55846535-846D-426A-ABC3-86F1F8D1C3B9}"/>
    <cellStyle name="Normal 6 14 4 3 3" xfId="5882" xr:uid="{6662BA08-9E0D-4B5A-AA5B-AF9C8B336B9A}"/>
    <cellStyle name="Normal 6 14 4 4" xfId="2238" xr:uid="{5D94DDAD-497C-45E3-87AF-FB632165C199}"/>
    <cellStyle name="Normal 6 14 4 4 2" xfId="5883" xr:uid="{D462D4B5-51DA-4E31-8AEA-166E7042B272}"/>
    <cellStyle name="Normal 6 14 4 5" xfId="4073" xr:uid="{0E3F990C-78E7-4F76-AA3A-6E4C425C6B2B}"/>
    <cellStyle name="Normal 6 14 5" xfId="2239" xr:uid="{E269EB6F-8F6C-4FC3-8E9D-7E35FF77CD67}"/>
    <cellStyle name="Normal 6 14 5 2" xfId="2240" xr:uid="{62AA3D20-38B7-49EC-9BF4-F915639F841C}"/>
    <cellStyle name="Normal 6 14 5 2 2" xfId="2241" xr:uid="{C23FD809-72BE-4872-A667-C1378F52AFEB}"/>
    <cellStyle name="Normal 6 14 5 2 2 2" xfId="5884" xr:uid="{06922FE7-09F8-4773-AE8D-6541731A7001}"/>
    <cellStyle name="Normal 6 14 5 2 3" xfId="5885" xr:uid="{22E506CE-DBE9-4C0B-8332-021CF451D29A}"/>
    <cellStyle name="Normal 6 14 5 3" xfId="2242" xr:uid="{E56FE72A-A284-4A86-AEE5-55B3D635A206}"/>
    <cellStyle name="Normal 6 14 5 3 2" xfId="2243" xr:uid="{09121A2D-3909-4060-8136-ECC3F6AE72B9}"/>
    <cellStyle name="Normal 6 14 5 3 2 2" xfId="5886" xr:uid="{6FCD3D30-6B03-48FB-AD93-38F9DD9D70EB}"/>
    <cellStyle name="Normal 6 14 5 3 3" xfId="5887" xr:uid="{D43F17A0-9C5B-45D3-B2CE-614182ED3D81}"/>
    <cellStyle name="Normal 6 14 5 4" xfId="2244" xr:uid="{9387CF5F-791E-44CB-83DA-80A138AB5D70}"/>
    <cellStyle name="Normal 6 14 5 4 2" xfId="5888" xr:uid="{54AA2F49-A8E9-4E31-89B5-DA2ABFF97AC7}"/>
    <cellStyle name="Normal 6 14 5 5" xfId="5889" xr:uid="{9B17FB71-F6B7-45F0-A361-6167E55C164D}"/>
    <cellStyle name="Normal 6 14 6" xfId="2245" xr:uid="{618F7587-01B3-4B8D-8E02-5B6ECFD6600C}"/>
    <cellStyle name="Normal 6 14 6 2" xfId="2246" xr:uid="{8A264F42-9837-46C0-BAFD-BFB0151F3382}"/>
    <cellStyle name="Normal 6 14 6 2 2" xfId="5890" xr:uid="{A278D0B6-9E12-43D8-87B7-E2587F59CEFF}"/>
    <cellStyle name="Normal 6 14 6 3" xfId="5891" xr:uid="{CB4E88C5-0799-4AA4-9FC0-B0C2A51EC27A}"/>
    <cellStyle name="Normal 6 14 7" xfId="2247" xr:uid="{71825274-34CA-4FDA-89F4-F53603D7A0FD}"/>
    <cellStyle name="Normal 6 14 7 2" xfId="5892" xr:uid="{E35AC5FF-A6B2-4DCE-A1A8-C1B7B875AA83}"/>
    <cellStyle name="Normal 6 14 8" xfId="4074" xr:uid="{E76D4216-A175-44D5-94CE-E7EDBA6B546E}"/>
    <cellStyle name="Normal 6 14 9" xfId="7321" xr:uid="{7D1B47EC-493E-4278-81B4-08DCFFC3BF66}"/>
    <cellStyle name="Normal 6 14 9 2" xfId="7372" xr:uid="{AC670E5A-9AD5-43FE-9F01-D05C0ADB56AB}"/>
    <cellStyle name="Normal 6 14 9 3" xfId="7435" xr:uid="{53E52CF2-1B68-46E3-9BA4-C4077AB4A39E}"/>
    <cellStyle name="Normal 6 15" xfId="572" xr:uid="{C4FE4658-CA50-4263-B681-555AB4A50D47}"/>
    <cellStyle name="Normal 6 15 2" xfId="2248" xr:uid="{0A352C7D-F0A3-4D68-803B-1EF2E03D19FC}"/>
    <cellStyle name="Normal 6 15 2 2" xfId="2249" xr:uid="{C2E6F8EB-1AB0-4215-9C87-2E8CEA908724}"/>
    <cellStyle name="Normal 6 15 2 2 2" xfId="2250" xr:uid="{4516C6D0-FBD4-4B41-9C9C-C52763EE96EB}"/>
    <cellStyle name="Normal 6 15 2 2 2 2" xfId="2251" xr:uid="{3DF4B2B3-98B2-44EE-A8CA-044AA94B51C1}"/>
    <cellStyle name="Normal 6 15 2 2 2 2 2" xfId="5893" xr:uid="{CA3920D4-FC85-419C-B362-37D6897D1E5D}"/>
    <cellStyle name="Normal 6 15 2 2 2 3" xfId="5894" xr:uid="{B59F0F82-D72E-44E7-B53D-7E8E55553281}"/>
    <cellStyle name="Normal 6 15 2 2 3" xfId="2252" xr:uid="{316A57A6-D8AA-406A-B5AC-FE3E05F732CC}"/>
    <cellStyle name="Normal 6 15 2 2 3 2" xfId="2253" xr:uid="{474A3020-2A5D-4D9D-BB6D-CFBC027D0049}"/>
    <cellStyle name="Normal 6 15 2 2 3 2 2" xfId="5895" xr:uid="{BA98E9FA-7C3E-46C1-BCB7-F615AA28E2A5}"/>
    <cellStyle name="Normal 6 15 2 2 3 3" xfId="5896" xr:uid="{8E0C4FD9-B112-4089-9DCE-0F976B83E558}"/>
    <cellStyle name="Normal 6 15 2 2 3 4" xfId="7454" xr:uid="{16E01977-2A35-4A1B-8078-F71EDB5C2DAA}"/>
    <cellStyle name="Normal 6 15 2 2 3 5" xfId="7479" xr:uid="{48821F3E-9CF4-4C56-BC7A-A7504AC952DB}"/>
    <cellStyle name="Normal 6 15 2 2 4" xfId="5897" xr:uid="{B1193101-54EF-49AD-8818-21A1FFB628BE}"/>
    <cellStyle name="Normal 6 15 2 3" xfId="2254" xr:uid="{B150F09A-0B4E-48AE-985E-9D83CCC4CCE0}"/>
    <cellStyle name="Normal 6 15 2 3 2" xfId="5898" xr:uid="{AA133128-2DCF-4F7C-B71C-6527AF227B9D}"/>
    <cellStyle name="Normal 6 15 2 4" xfId="4075" xr:uid="{5AC075C3-521A-44B6-9F9F-6B3F2324154F}"/>
    <cellStyle name="Normal 6 15 3" xfId="2255" xr:uid="{2B5E3201-2FF6-405C-AA70-F489D7D8A2B8}"/>
    <cellStyle name="Normal 6 15 3 2" xfId="2256" xr:uid="{4153651E-42B3-41F7-B05F-F3F1D8CD27C4}"/>
    <cellStyle name="Normal 6 15 3 2 2" xfId="2257" xr:uid="{038C72DC-142A-4F98-B45F-348B38B1BAC2}"/>
    <cellStyle name="Normal 6 15 3 2 2 2" xfId="5899" xr:uid="{F8F208FA-7477-44BC-8CE3-D62C36CCB289}"/>
    <cellStyle name="Normal 6 15 3 2 3" xfId="4076" xr:uid="{134870C8-4E72-4DD9-B4F7-652988D45D94}"/>
    <cellStyle name="Normal 6 15 3 3" xfId="2258" xr:uid="{FC30D544-8E9D-4256-9700-A0A0C3EE586A}"/>
    <cellStyle name="Normal 6 15 3 3 2" xfId="2259" xr:uid="{CC1B2770-635C-4121-801A-8D03102A9AAA}"/>
    <cellStyle name="Normal 6 15 3 3 2 2" xfId="5900" xr:uid="{6C6DCD37-0679-467D-A54C-FD3F15D77273}"/>
    <cellStyle name="Normal 6 15 3 3 3" xfId="5901" xr:uid="{84B88853-76F9-4FDF-9976-6EE0A88923C2}"/>
    <cellStyle name="Normal 6 15 3 3 4" xfId="7453" xr:uid="{59D0ECC4-0454-4073-BBBC-0D0C511AA35D}"/>
    <cellStyle name="Normal 6 15 3 3 5" xfId="7478" xr:uid="{4A1D52F9-B6B4-4A13-A380-059C67A36A07}"/>
    <cellStyle name="Normal 6 15 3 4" xfId="5902" xr:uid="{6F86805F-0F53-4081-8121-0274CA1DEE1E}"/>
    <cellStyle name="Normal 6 15 4" xfId="2260" xr:uid="{486E2009-4434-45F8-97E4-76E826F46913}"/>
    <cellStyle name="Normal 6 15 4 2" xfId="2261" xr:uid="{F0959B42-284A-445E-9D1A-944154F5A5CD}"/>
    <cellStyle name="Normal 6 15 4 2 2" xfId="5903" xr:uid="{63EC26AB-5816-4471-8D8D-8F92F03CC00C}"/>
    <cellStyle name="Normal 6 15 4 3" xfId="5904" xr:uid="{1F9C58EA-6FE6-4E1B-8BF7-0BF4BE9E07D6}"/>
    <cellStyle name="Normal 6 15 5" xfId="2262" xr:uid="{2B8983F1-381B-4237-881D-84E5A467FA83}"/>
    <cellStyle name="Normal 6 15 5 2" xfId="762" xr:uid="{6A8A1211-619A-417F-BA6E-20D5CF433CCE}"/>
    <cellStyle name="Normal 6 15 5 2 2" xfId="5905" xr:uid="{3F33B8C0-54B8-4DDE-B9F3-1CBB4723717C}"/>
    <cellStyle name="Normal 6 15 5 3" xfId="2263" xr:uid="{6D853712-0C42-402F-807F-38A04D35FDE4}"/>
    <cellStyle name="Normal 6 15 5 3 2" xfId="5906" xr:uid="{583C8B52-0305-4807-976F-EA5A9FAA0AAA}"/>
    <cellStyle name="Normal 6 15 5 4" xfId="5907" xr:uid="{0FAA2566-4947-40D4-8BFF-195871AD7020}"/>
    <cellStyle name="Normal 6 15 6" xfId="2264" xr:uid="{4A0B5B70-F0A6-4C5C-8EF5-55CAF46F9705}"/>
    <cellStyle name="Normal 6 15 6 2" xfId="2265" xr:uid="{97D5CF06-EC7E-46AB-B05B-212E1867E4C9}"/>
    <cellStyle name="Normal 6 15 6 2 2" xfId="5908" xr:uid="{4E027D10-548F-4FBC-9252-A895775761A5}"/>
    <cellStyle name="Normal 6 15 6 3" xfId="5909" xr:uid="{C89C35E7-47D3-43F8-9F5C-7CC0F8B87054}"/>
    <cellStyle name="Normal 6 15 7" xfId="2266" xr:uid="{CCA63776-D7AF-4991-8148-762A675E7448}"/>
    <cellStyle name="Normal 6 15 7 2" xfId="5910" xr:uid="{EA94421C-8A84-47F4-8CEC-464FE2E66186}"/>
    <cellStyle name="Normal 6 15 8" xfId="5911" xr:uid="{B174D773-9F0A-4740-AA7A-F68151AC18EF}"/>
    <cellStyle name="Normal 6 16" xfId="2267" xr:uid="{A409B7E3-7B11-4EEE-9224-37369FF51973}"/>
    <cellStyle name="Normal 6 16 2" xfId="2268" xr:uid="{ED7BC807-F419-4696-9045-BB6C83398204}"/>
    <cellStyle name="Normal 6 16 2 2" xfId="2269" xr:uid="{BA4CE689-6848-4E1A-903D-1B6674CC7B6A}"/>
    <cellStyle name="Normal 6 16 2 2 2" xfId="5912" xr:uid="{901835F8-BFE0-4653-95DF-371751AE5807}"/>
    <cellStyle name="Normal 6 16 2 3" xfId="5913" xr:uid="{5C3F08A8-1155-4383-A899-EB0D75607B41}"/>
    <cellStyle name="Normal 6 16 3" xfId="2270" xr:uid="{D2E7EED2-57BF-4C14-BE33-466DBA635C2A}"/>
    <cellStyle name="Normal 6 16 3 2" xfId="2271" xr:uid="{7CA979D3-95FE-4043-8ACA-B0BD4ABE6896}"/>
    <cellStyle name="Normal 6 16 3 2 2" xfId="5914" xr:uid="{784401CD-36F6-4370-A0EB-7A143A8266FE}"/>
    <cellStyle name="Normal 6 16 3 3" xfId="5915" xr:uid="{AF43F64C-4F53-4F15-82CA-DF869521F582}"/>
    <cellStyle name="Normal 6 16 4" xfId="2272" xr:uid="{01F759E1-86CC-4DEA-812D-E38655AEA921}"/>
    <cellStyle name="Normal 6 16 4 2" xfId="5916" xr:uid="{58C967FA-7E38-4BE1-8371-47B44DAC2721}"/>
    <cellStyle name="Normal 6 16 5" xfId="2273" xr:uid="{9D3CF6E8-4D28-492D-BB73-7E17FA9CA70A}"/>
    <cellStyle name="Normal 6 16 5 2" xfId="2274" xr:uid="{ACD197E8-7FFC-414E-A277-D388DDDCF1F3}"/>
    <cellStyle name="Normal 6 16 5 2 2" xfId="2275" xr:uid="{F4139B7D-B178-4B8A-9426-74C11C05B2D5}"/>
    <cellStyle name="Normal 6 16 5 2 2 2" xfId="5917" xr:uid="{7D36449F-7110-497D-B794-37257E65AAD4}"/>
    <cellStyle name="Normal 6 16 5 2 3" xfId="5918" xr:uid="{8668EF0E-0AF1-4764-A129-BC2F4481FDB1}"/>
    <cellStyle name="Normal 6 16 5 3" xfId="5919" xr:uid="{5440AA33-8D21-4B86-90D9-6BEC57E40373}"/>
    <cellStyle name="Normal 6 16 6" xfId="5920" xr:uid="{0C370DF0-6978-43C0-AA54-7C9A4FD6D45D}"/>
    <cellStyle name="Normal 6 17" xfId="2276" xr:uid="{CF33FED5-66E9-463E-8A3E-69906098EDDE}"/>
    <cellStyle name="Normal 6 17 2" xfId="2277" xr:uid="{E188C37B-647F-4D19-91BF-E38F6B9B8640}"/>
    <cellStyle name="Normal 6 17 2 2" xfId="5921" xr:uid="{109F5837-2ACC-49B9-BF43-B389824836AE}"/>
    <cellStyle name="Normal 6 17 3" xfId="5922" xr:uid="{F820CB2C-3AFF-4FD3-9E4D-E59EB0D80737}"/>
    <cellStyle name="Normal 6 18" xfId="2278" xr:uid="{F413F8B9-5114-4061-A1AF-D3BB917416A3}"/>
    <cellStyle name="Normal 6 18 2" xfId="5923" xr:uid="{F9FE7858-9543-4A1B-B154-BFF7656D31F5}"/>
    <cellStyle name="Normal 6 19" xfId="4077" xr:uid="{0CA90B35-C3F5-4404-8480-729555257156}"/>
    <cellStyle name="Normal 6 19 2" xfId="7460" xr:uid="{845A892F-2658-462D-81EE-7482E545286F}"/>
    <cellStyle name="Normal 6 2" xfId="226" xr:uid="{9EC7969E-5791-4FF1-9923-D811AFDB053A}"/>
    <cellStyle name="Normal 6 2 10" xfId="2279" xr:uid="{F4DE1443-5D7C-4D00-B79E-2F2047E92DD7}"/>
    <cellStyle name="Normal 6 2 10 2" xfId="2280" xr:uid="{4A8D5601-E31A-4160-BA48-63475F317B0B}"/>
    <cellStyle name="Normal 6 2 10 2 2" xfId="5924" xr:uid="{CB05AD13-00E9-428A-BDA8-12EB1F4E6BF2}"/>
    <cellStyle name="Normal 6 2 10 3" xfId="5925" xr:uid="{6AB03F48-F3FD-4CDB-9031-7593919BE215}"/>
    <cellStyle name="Normal 6 2 11" xfId="2281" xr:uid="{AFC2F0A5-2216-47B5-9890-62954BA75A14}"/>
    <cellStyle name="Normal 6 2 11 2" xfId="2282" xr:uid="{7F12841A-99AD-4945-8F73-5CC1920F5CF3}"/>
    <cellStyle name="Normal 6 2 11 2 2" xfId="5926" xr:uid="{AD9DAC94-A0EA-427F-9ACA-C17367D0BA3C}"/>
    <cellStyle name="Normal 6 2 11 3" xfId="5927" xr:uid="{D4D8C004-1EDB-4036-841A-76CFBDD24F0F}"/>
    <cellStyle name="Normal 6 2 12" xfId="2283" xr:uid="{912480A4-12AE-4EC0-85B4-097DA3E8D639}"/>
    <cellStyle name="Normal 6 2 12 2" xfId="2284" xr:uid="{4656AA71-1BCC-4DD6-8304-086A19FEE085}"/>
    <cellStyle name="Normal 6 2 12 2 2" xfId="5928" xr:uid="{26D3F591-BA8F-4ABC-9988-90AD971138FC}"/>
    <cellStyle name="Normal 6 2 12 3" xfId="5929" xr:uid="{242DD896-D80D-4DBD-A05E-20E0A0ADDFBE}"/>
    <cellStyle name="Normal 6 2 13" xfId="2285" xr:uid="{73735745-5A08-4965-8DAE-9A7DF8CA28AB}"/>
    <cellStyle name="Normal 6 2 13 2" xfId="5930" xr:uid="{3E045C36-99B1-464A-A824-9FD112062D06}"/>
    <cellStyle name="Normal 6 2 14" xfId="4078" xr:uid="{7E33CAA4-1E03-4512-8E66-9B6B9465EF04}"/>
    <cellStyle name="Normal 6 2 15" xfId="8892" xr:uid="{CB6D72DE-91C6-4513-89B5-59F9C91FFC15}"/>
    <cellStyle name="Normal 6 2 2" xfId="227" xr:uid="{7EE40738-51AF-409F-BB1A-3C4AA6BE8812}"/>
    <cellStyle name="Normal 6 2 2 10" xfId="2286" xr:uid="{405D4F5A-EE8B-4D9E-8C44-BA96231B0038}"/>
    <cellStyle name="Normal 6 2 2 10 2" xfId="2287" xr:uid="{95BE0AC2-F718-4566-A798-91B6881DDBFE}"/>
    <cellStyle name="Normal 6 2 2 10 2 2" xfId="5931" xr:uid="{9C660A27-B5D1-4064-BACC-F7BC419ABC26}"/>
    <cellStyle name="Normal 6 2 2 10 3" xfId="5932" xr:uid="{7282CD95-5DD4-43B8-A97E-5EFD70D35A8F}"/>
    <cellStyle name="Normal 6 2 2 11" xfId="2288" xr:uid="{1159FFB6-6668-48DA-9C60-609D3B570511}"/>
    <cellStyle name="Normal 6 2 2 11 2" xfId="2289" xr:uid="{BE38184F-54D0-479F-B96E-51AEEF158EFF}"/>
    <cellStyle name="Normal 6 2 2 11 2 2" xfId="5933" xr:uid="{735D9D40-C3DE-41EA-AA19-939844EBE21B}"/>
    <cellStyle name="Normal 6 2 2 11 3" xfId="5934" xr:uid="{D3CD5F88-A083-4038-89C8-646E36F988FF}"/>
    <cellStyle name="Normal 6 2 2 12" xfId="2290" xr:uid="{A0E77B9F-3216-4F8D-9425-8203D4644A5D}"/>
    <cellStyle name="Normal 6 2 2 12 2" xfId="5935" xr:uid="{0EDC91D1-3EE9-4357-81F3-1E9A4DCD4D18}"/>
    <cellStyle name="Normal 6 2 2 13" xfId="4079" xr:uid="{5157CEFD-0BCA-44F1-9D67-A8915DA56FD2}"/>
    <cellStyle name="Normal 6 2 2 14" xfId="8893" xr:uid="{1D6891FF-DD55-4958-8871-22089E0ED6E3}"/>
    <cellStyle name="Normal 6 2 2 2" xfId="228" xr:uid="{3DAC0E75-E68C-4B7F-AD52-C829DA4C513A}"/>
    <cellStyle name="Normal 6 2 2 2 2" xfId="229" xr:uid="{793169B9-2EF4-4487-A859-14363022BBDE}"/>
    <cellStyle name="Normal 6 2 2 2 2 2" xfId="230" xr:uid="{36DD8529-801D-4D16-AE7B-2AB0737E7254}"/>
    <cellStyle name="Normal 6 2 2 2 2 2 2" xfId="585" xr:uid="{588DC8EB-9267-48CB-9560-6DA12BF7AFA3}"/>
    <cellStyle name="Normal 6 2 2 2 2 2 2 2" xfId="2291" xr:uid="{CE739565-772F-4460-9504-8450AF0ED55A}"/>
    <cellStyle name="Normal 6 2 2 2 2 2 2 2 2" xfId="2292" xr:uid="{9ECEE8D9-9683-41EC-9880-A5398D495C21}"/>
    <cellStyle name="Normal 6 2 2 2 2 2 2 2 2 2" xfId="5936" xr:uid="{7D17C7C3-43E7-4E6D-BAED-8F7FFC704F23}"/>
    <cellStyle name="Normal 6 2 2 2 2 2 2 2 3" xfId="5937" xr:uid="{77535714-5322-4D12-88CC-3C2D11F2CBF7}"/>
    <cellStyle name="Normal 6 2 2 2 2 2 2 3" xfId="2293" xr:uid="{2CBCBB7E-8396-49D7-9AAC-01379E60BBAE}"/>
    <cellStyle name="Normal 6 2 2 2 2 2 2 3 2" xfId="5938" xr:uid="{3012F684-3037-4933-9CE0-A6BDD42BC4E8}"/>
    <cellStyle name="Normal 6 2 2 2 2 2 2 4" xfId="4080" xr:uid="{032129A3-1C5C-47E7-B69F-3C907817E884}"/>
    <cellStyle name="Normal 6 2 2 2 2 2 3" xfId="2294" xr:uid="{5B2B7958-C137-49DC-AC5A-ABB0B7F97385}"/>
    <cellStyle name="Normal 6 2 2 2 2 2 3 2" xfId="2295" xr:uid="{AB6CF0AE-258E-42BB-8511-53FD3CEA600F}"/>
    <cellStyle name="Normal 6 2 2 2 2 2 3 2 2" xfId="5939" xr:uid="{A25D6512-D987-4DE9-B2AC-23525C0B3AE4}"/>
    <cellStyle name="Normal 6 2 2 2 2 2 3 3" xfId="5940" xr:uid="{40A8D33F-631A-49A8-B325-0824A5F53E54}"/>
    <cellStyle name="Normal 6 2 2 2 2 2 4" xfId="2296" xr:uid="{542F45DC-8E38-49E8-9E19-DBC59BDECA7B}"/>
    <cellStyle name="Normal 6 2 2 2 2 2 4 2" xfId="5941" xr:uid="{9B7C5488-3D07-465E-8367-6628B277A375}"/>
    <cellStyle name="Normal 6 2 2 2 2 2 5" xfId="4081" xr:uid="{85168429-CACD-4554-8B4F-E2C675795A37}"/>
    <cellStyle name="Normal 6 2 2 2 2 3" xfId="584" xr:uid="{FD3415C6-74EF-400F-92D9-A7F07117E3CB}"/>
    <cellStyle name="Normal 6 2 2 2 2 3 2" xfId="2297" xr:uid="{875C3217-EE9D-4851-9898-8AF7BBE86BB2}"/>
    <cellStyle name="Normal 6 2 2 2 2 3 2 2" xfId="2298" xr:uid="{36572696-056C-40D3-8DDE-B112499B6085}"/>
    <cellStyle name="Normal 6 2 2 2 2 3 2 2 2" xfId="5942" xr:uid="{B8E943CC-92B8-489F-AB47-F316D24E2AA0}"/>
    <cellStyle name="Normal 6 2 2 2 2 3 2 3" xfId="5943" xr:uid="{716AB4C0-8F27-4CB9-9F09-9490DD1835EB}"/>
    <cellStyle name="Normal 6 2 2 2 2 3 3" xfId="2299" xr:uid="{72204683-AC15-4217-80F1-6AC91EF9ABFB}"/>
    <cellStyle name="Normal 6 2 2 2 2 3 3 2" xfId="5944" xr:uid="{A5F37FE3-C3CE-4C3B-93AD-C8CB9E70C220}"/>
    <cellStyle name="Normal 6 2 2 2 2 3 4" xfId="4082" xr:uid="{50069214-471E-4B1D-8EC5-FCDBC30A4876}"/>
    <cellStyle name="Normal 6 2 2 2 2 4" xfId="2300" xr:uid="{95B0AEBC-76EB-4631-A87C-F1300B2FCB98}"/>
    <cellStyle name="Normal 6 2 2 2 2 4 2" xfId="2301" xr:uid="{6196ACCA-B08F-4E4D-A594-A405321A2ABB}"/>
    <cellStyle name="Normal 6 2 2 2 2 4 2 2" xfId="5945" xr:uid="{F53AB3F8-B516-4952-B38D-7087340E2782}"/>
    <cellStyle name="Normal 6 2 2 2 2 4 3" xfId="5946" xr:uid="{9EBA2BFA-4932-4BE6-964C-B237B3676A4D}"/>
    <cellStyle name="Normal 6 2 2 2 2 5" xfId="2302" xr:uid="{9C75641C-D06D-4854-AA98-8FCD1E0E4851}"/>
    <cellStyle name="Normal 6 2 2 2 2 5 2" xfId="5947" xr:uid="{61BFB2B5-B9B3-4FCB-9A63-86270C8229A8}"/>
    <cellStyle name="Normal 6 2 2 2 2 6" xfId="4083" xr:uid="{C7316B08-B153-443C-8C9E-2FBE59E5F5A6}"/>
    <cellStyle name="Normal 6 2 2 2 3" xfId="231" xr:uid="{328DF5FD-F182-4C8E-ADE7-39566ADCAE1D}"/>
    <cellStyle name="Normal 6 2 2 2 3 2" xfId="586" xr:uid="{5D6165D8-DE19-480F-82E7-A0556DC9D282}"/>
    <cellStyle name="Normal 6 2 2 2 3 2 2" xfId="2303" xr:uid="{5BE03F43-07E5-408E-80A7-6C5128BFC52B}"/>
    <cellStyle name="Normal 6 2 2 2 3 2 2 2" xfId="2304" xr:uid="{7FF64938-75BE-40D4-A522-91590699EEB4}"/>
    <cellStyle name="Normal 6 2 2 2 3 2 2 2 2" xfId="5948" xr:uid="{F2F3A18D-BC09-4C88-959C-D24BD03358F9}"/>
    <cellStyle name="Normal 6 2 2 2 3 2 2 3" xfId="5949" xr:uid="{E0A8FD9E-9B05-47DC-B6F1-B075C9B87B67}"/>
    <cellStyle name="Normal 6 2 2 2 3 2 3" xfId="2305" xr:uid="{6A50731B-2447-4444-AADE-94CBF84FD514}"/>
    <cellStyle name="Normal 6 2 2 2 3 2 3 2" xfId="5950" xr:uid="{617C991F-B7E7-453B-896F-46F9DB811D20}"/>
    <cellStyle name="Normal 6 2 2 2 3 2 4" xfId="4084" xr:uid="{5DA2E3B0-09EC-4B04-8BBB-5CD7AFA4A5BB}"/>
    <cellStyle name="Normal 6 2 2 2 3 3" xfId="2306" xr:uid="{85E5A62E-F955-4402-A02C-0A7846DA822A}"/>
    <cellStyle name="Normal 6 2 2 2 3 3 2" xfId="2307" xr:uid="{85B90AFB-57BC-4EF7-8CAB-930011F4E075}"/>
    <cellStyle name="Normal 6 2 2 2 3 3 2 2" xfId="5951" xr:uid="{DE0F1FAC-832C-4E5C-BB5E-4B9CC379C8D8}"/>
    <cellStyle name="Normal 6 2 2 2 3 3 3" xfId="5952" xr:uid="{53F38161-469F-4E9E-9220-1F1846775C81}"/>
    <cellStyle name="Normal 6 2 2 2 3 4" xfId="2308" xr:uid="{70C64B0F-8FA2-4C92-93A3-499ABF4D211F}"/>
    <cellStyle name="Normal 6 2 2 2 3 4 2" xfId="5953" xr:uid="{0F983607-01F8-4ABE-A7A3-85C83B536575}"/>
    <cellStyle name="Normal 6 2 2 2 3 5" xfId="4085" xr:uid="{7E5256AC-E175-4647-B321-E950519644A2}"/>
    <cellStyle name="Normal 6 2 2 2 4" xfId="583" xr:uid="{6FB992F8-6CF1-455C-AB48-29DDE2A5FAA5}"/>
    <cellStyle name="Normal 6 2 2 2 4 2" xfId="2309" xr:uid="{637EE778-E40F-4764-BB22-78DB0D9C0730}"/>
    <cellStyle name="Normal 6 2 2 2 4 2 2" xfId="2310" xr:uid="{4A71BDC7-1A33-460E-8A2E-42F146A353D6}"/>
    <cellStyle name="Normal 6 2 2 2 4 2 2 2" xfId="5954" xr:uid="{C9C10955-2263-407C-B81A-AD65DABAE638}"/>
    <cellStyle name="Normal 6 2 2 2 4 2 3" xfId="5955" xr:uid="{D5C6E070-B17A-4F5B-8C49-D3846A9F83F1}"/>
    <cellStyle name="Normal 6 2 2 2 4 3" xfId="2311" xr:uid="{1D9153E8-C3BD-4570-8768-AAE92657D2E4}"/>
    <cellStyle name="Normal 6 2 2 2 4 3 2" xfId="5956" xr:uid="{D1CA18C8-A9CF-411C-B21E-1A5015B7CD55}"/>
    <cellStyle name="Normal 6 2 2 2 4 4" xfId="4086" xr:uid="{D8294A22-D872-4296-9488-A54E78FBA860}"/>
    <cellStyle name="Normal 6 2 2 2 5" xfId="2312" xr:uid="{C5DDD260-7972-431F-ADDA-2A72C19E1605}"/>
    <cellStyle name="Normal 6 2 2 2 5 2" xfId="2313" xr:uid="{61E2014D-C39D-4E8F-BDB2-40B2DD46D2B6}"/>
    <cellStyle name="Normal 6 2 2 2 5 2 2" xfId="5957" xr:uid="{1A9893E5-1C15-4E90-A5D7-E3FD51A1FAD6}"/>
    <cellStyle name="Normal 6 2 2 2 5 3" xfId="5958" xr:uid="{E9CCA834-CC00-4981-ACAC-3502BAB12BF6}"/>
    <cellStyle name="Normal 6 2 2 2 6" xfId="2314" xr:uid="{B407CDD3-A6BC-4DCD-BAD1-3DE34290A6A8}"/>
    <cellStyle name="Normal 6 2 2 2 6 2" xfId="5959" xr:uid="{2E2E57C1-C3DB-46D7-A6D6-F3F7E9E61BD6}"/>
    <cellStyle name="Normal 6 2 2 2 7" xfId="4087" xr:uid="{53F09553-A814-4FA0-87EE-AC1ACE420C4F}"/>
    <cellStyle name="Normal 6 2 2 3" xfId="232" xr:uid="{4062D28D-A318-4D02-9C4E-90429E8E1094}"/>
    <cellStyle name="Normal 6 2 2 3 2" xfId="233" xr:uid="{59B859D6-F5EA-4B64-B6CA-16A172FF5FD0}"/>
    <cellStyle name="Normal 6 2 2 3 2 2" xfId="234" xr:uid="{8B12446B-8A39-41A3-8320-67EE50967756}"/>
    <cellStyle name="Normal 6 2 2 3 2 2 2" xfId="589" xr:uid="{0D85FBCC-88A4-43A3-812C-1EB785FF90FD}"/>
    <cellStyle name="Normal 6 2 2 3 2 2 2 2" xfId="2315" xr:uid="{9E136C26-1C40-4E2F-A6E9-9B2450573BE8}"/>
    <cellStyle name="Normal 6 2 2 3 2 2 2 2 2" xfId="2316" xr:uid="{B0FB6FA4-F19E-438D-91C0-87E33C5C190E}"/>
    <cellStyle name="Normal 6 2 2 3 2 2 2 2 2 2" xfId="5960" xr:uid="{1CC47312-9337-4625-B5AD-7C0E4C984385}"/>
    <cellStyle name="Normal 6 2 2 3 2 2 2 2 3" xfId="5961" xr:uid="{2F970F4E-EEF0-402A-B956-328E8A208A5A}"/>
    <cellStyle name="Normal 6 2 2 3 2 2 2 3" xfId="2317" xr:uid="{7F0EB75C-B59E-46D9-B47D-13E9BD37CB11}"/>
    <cellStyle name="Normal 6 2 2 3 2 2 2 3 2" xfId="5962" xr:uid="{22B32D48-BAA1-48FA-9475-C4E2A7EA3C7A}"/>
    <cellStyle name="Normal 6 2 2 3 2 2 2 4" xfId="4088" xr:uid="{B423D5FE-5D01-4665-BEB0-F213BA3E4A78}"/>
    <cellStyle name="Normal 6 2 2 3 2 2 3" xfId="2318" xr:uid="{4ECC6910-4D8B-4C34-A2C2-89A3073C8DA3}"/>
    <cellStyle name="Normal 6 2 2 3 2 2 3 2" xfId="2319" xr:uid="{21A0EEE6-BD94-4A0D-AA12-5CE6313080A6}"/>
    <cellStyle name="Normal 6 2 2 3 2 2 3 2 2" xfId="5963" xr:uid="{89CC99B7-D851-4734-AAB1-076885B83518}"/>
    <cellStyle name="Normal 6 2 2 3 2 2 3 3" xfId="5964" xr:uid="{5F33A308-D550-4ED4-94A4-6E4A76F927EF}"/>
    <cellStyle name="Normal 6 2 2 3 2 2 4" xfId="2320" xr:uid="{ADCDF918-C469-42E7-BA45-00F33AB2B23D}"/>
    <cellStyle name="Normal 6 2 2 3 2 2 4 2" xfId="5965" xr:uid="{347760D4-64B5-46F0-A0BB-B8AE13CFB437}"/>
    <cellStyle name="Normal 6 2 2 3 2 2 5" xfId="4089" xr:uid="{DE365B5F-EAE9-4652-AE47-46025859803C}"/>
    <cellStyle name="Normal 6 2 2 3 2 3" xfId="588" xr:uid="{FAB9A0C0-4CF6-44BF-96C8-CFC0400FB2D6}"/>
    <cellStyle name="Normal 6 2 2 3 2 3 2" xfId="2321" xr:uid="{3F0C2AE0-BA57-4DA2-A3FD-BF6359AC04AF}"/>
    <cellStyle name="Normal 6 2 2 3 2 3 2 2" xfId="2322" xr:uid="{42D79CA3-9ABE-45CD-B6A1-280502CE0FB3}"/>
    <cellStyle name="Normal 6 2 2 3 2 3 2 2 2" xfId="5966" xr:uid="{9D5D0580-FA5D-4348-A860-4CC73B83770E}"/>
    <cellStyle name="Normal 6 2 2 3 2 3 2 3" xfId="5967" xr:uid="{F0CAA350-73E1-4CB8-AE02-3E462CDC7C93}"/>
    <cellStyle name="Normal 6 2 2 3 2 3 3" xfId="2323" xr:uid="{B100BA52-A5CE-44CE-A6F3-AB81F7F80C98}"/>
    <cellStyle name="Normal 6 2 2 3 2 3 3 2" xfId="5968" xr:uid="{689AA923-363E-47BE-AEC8-73B295408335}"/>
    <cellStyle name="Normal 6 2 2 3 2 3 4" xfId="4090" xr:uid="{46855D42-36B0-4F48-96CE-BD41F88253B6}"/>
    <cellStyle name="Normal 6 2 2 3 2 4" xfId="2324" xr:uid="{63EFBBB6-B1EA-4560-84A1-8EDE6DB7DE54}"/>
    <cellStyle name="Normal 6 2 2 3 2 4 2" xfId="2325" xr:uid="{5FB3BBC4-68E5-4340-8B2F-95FE2D939E95}"/>
    <cellStyle name="Normal 6 2 2 3 2 4 2 2" xfId="5969" xr:uid="{9108BB89-5B4E-45E5-8896-19D0D3693FEB}"/>
    <cellStyle name="Normal 6 2 2 3 2 4 3" xfId="5970" xr:uid="{B2594831-D791-4397-97DA-5CA230D801DA}"/>
    <cellStyle name="Normal 6 2 2 3 2 5" xfId="2326" xr:uid="{67C2A6F1-85E0-434B-AD1B-3905BBABCF4B}"/>
    <cellStyle name="Normal 6 2 2 3 2 5 2" xfId="5971" xr:uid="{8C9662E7-CA8B-4238-9364-18D77B364B62}"/>
    <cellStyle name="Normal 6 2 2 3 2 6" xfId="4091" xr:uid="{F3D6BF31-7B4A-4384-81DF-E76173F49E95}"/>
    <cellStyle name="Normal 6 2 2 3 3" xfId="235" xr:uid="{5D237419-B2E4-4300-B6F5-6FD4D88E7F52}"/>
    <cellStyle name="Normal 6 2 2 3 3 2" xfId="590" xr:uid="{9ACF9CE1-407B-4862-95CC-7C509E15F439}"/>
    <cellStyle name="Normal 6 2 2 3 3 2 2" xfId="2327" xr:uid="{12964D75-C878-4A54-B6FB-C7082151810C}"/>
    <cellStyle name="Normal 6 2 2 3 3 2 2 2" xfId="2328" xr:uid="{402D6AA2-FF28-4816-B3D5-B0FB27170929}"/>
    <cellStyle name="Normal 6 2 2 3 3 2 2 2 2" xfId="5972" xr:uid="{FD95C73F-52BA-4AFC-8CDD-400FBA5543AD}"/>
    <cellStyle name="Normal 6 2 2 3 3 2 2 3" xfId="5973" xr:uid="{56AE0A24-EE51-4485-916D-04372925FA32}"/>
    <cellStyle name="Normal 6 2 2 3 3 2 3" xfId="2329" xr:uid="{E745B3C1-2821-4B2D-9334-3DE62463E50F}"/>
    <cellStyle name="Normal 6 2 2 3 3 2 3 2" xfId="5974" xr:uid="{820F7635-23BD-45A5-A45D-D1376D91545F}"/>
    <cellStyle name="Normal 6 2 2 3 3 2 4" xfId="4092" xr:uid="{52526035-92FA-435F-9521-936A6AB65FEF}"/>
    <cellStyle name="Normal 6 2 2 3 3 3" xfId="2330" xr:uid="{FDC12C2B-0A79-47B6-9163-C93577A07D6A}"/>
    <cellStyle name="Normal 6 2 2 3 3 3 2" xfId="2331" xr:uid="{8C9F41C2-B237-4B18-9660-EA67A299A8CE}"/>
    <cellStyle name="Normal 6 2 2 3 3 3 2 2" xfId="5975" xr:uid="{D3A561A2-30B3-4D4E-9422-5118BE4048FB}"/>
    <cellStyle name="Normal 6 2 2 3 3 3 3" xfId="5976" xr:uid="{E103B9A5-6ED1-4DCF-B325-5F76EDEC298B}"/>
    <cellStyle name="Normal 6 2 2 3 3 4" xfId="2332" xr:uid="{4C8991F0-BA78-425B-A615-18C0C885097F}"/>
    <cellStyle name="Normal 6 2 2 3 3 4 2" xfId="5977" xr:uid="{2A1DDB32-6E4A-4AF8-A283-64126B9550A8}"/>
    <cellStyle name="Normal 6 2 2 3 3 5" xfId="4093" xr:uid="{4FF3C772-28A6-46FE-A98B-A9F439087023}"/>
    <cellStyle name="Normal 6 2 2 3 4" xfId="587" xr:uid="{05EFA032-F9E7-428D-B30E-42BF1790AF82}"/>
    <cellStyle name="Normal 6 2 2 3 4 2" xfId="2333" xr:uid="{C3BE07E0-7846-435C-B51E-3E6F49775FB6}"/>
    <cellStyle name="Normal 6 2 2 3 4 2 2" xfId="2334" xr:uid="{09C87D91-F663-4B9D-962A-2F11A6268C18}"/>
    <cellStyle name="Normal 6 2 2 3 4 2 2 2" xfId="5978" xr:uid="{B24AA967-C68B-49F8-913B-5E90CA37D712}"/>
    <cellStyle name="Normal 6 2 2 3 4 2 3" xfId="5979" xr:uid="{56EAF412-F560-43D4-B943-5E25AEBDBAFF}"/>
    <cellStyle name="Normal 6 2 2 3 4 3" xfId="2335" xr:uid="{31EEB4C9-DF32-4659-8BA9-25A3BB673F11}"/>
    <cellStyle name="Normal 6 2 2 3 4 3 2" xfId="5980" xr:uid="{167D46EB-7DF2-405F-9804-7E08EBE2E711}"/>
    <cellStyle name="Normal 6 2 2 3 4 4" xfId="4094" xr:uid="{51F85B30-BCCC-4F5D-A952-E70A5563AAB7}"/>
    <cellStyle name="Normal 6 2 2 3 5" xfId="2336" xr:uid="{8B38D4FC-868F-4A95-94DB-DF9CD725F812}"/>
    <cellStyle name="Normal 6 2 2 3 5 2" xfId="2337" xr:uid="{62505613-FDC1-467F-9C0C-DE3444EE6B5E}"/>
    <cellStyle name="Normal 6 2 2 3 5 2 2" xfId="5981" xr:uid="{A9FC6CAF-CC23-4C1A-8F1E-615280303482}"/>
    <cellStyle name="Normal 6 2 2 3 5 3" xfId="5982" xr:uid="{9BCF7E85-5E88-4224-B040-5B80123EEF77}"/>
    <cellStyle name="Normal 6 2 2 3 6" xfId="2338" xr:uid="{5D0D8CBB-8858-4D4C-9816-26A9AA9D04B0}"/>
    <cellStyle name="Normal 6 2 2 3 6 2" xfId="5983" xr:uid="{B87B7587-5131-497A-AFCD-A58ABA59E276}"/>
    <cellStyle name="Normal 6 2 2 3 7" xfId="4095" xr:uid="{0C9AA0F4-6B99-4B9C-8C33-C544EDE530C0}"/>
    <cellStyle name="Normal 6 2 2 4" xfId="236" xr:uid="{8B90822A-1AAF-4BEC-8520-78F7FD72F07D}"/>
    <cellStyle name="Normal 6 2 2 4 2" xfId="237" xr:uid="{50A4F922-89B2-40B4-B15B-D4D7A6C5EEF7}"/>
    <cellStyle name="Normal 6 2 2 4 2 2" xfId="592" xr:uid="{FEB38EB0-30CB-424E-9A31-D09BB04EF414}"/>
    <cellStyle name="Normal 6 2 2 4 2 2 2" xfId="2339" xr:uid="{5F1B8956-2DFB-4BB5-A8C8-DF837F99E039}"/>
    <cellStyle name="Normal 6 2 2 4 2 2 2 2" xfId="2340" xr:uid="{AC413A51-DF5C-472C-AF80-DF9E6E9C507F}"/>
    <cellStyle name="Normal 6 2 2 4 2 2 2 2 2" xfId="5984" xr:uid="{17AB70C4-CC28-4A22-BA74-BDB95553461C}"/>
    <cellStyle name="Normal 6 2 2 4 2 2 2 3" xfId="5985" xr:uid="{D1A7D90C-8D7C-47CF-8B7F-4F38F1BED953}"/>
    <cellStyle name="Normal 6 2 2 4 2 2 3" xfId="2341" xr:uid="{6CA70118-1639-4247-80DB-D9518F2AF256}"/>
    <cellStyle name="Normal 6 2 2 4 2 2 3 2" xfId="5986" xr:uid="{CC894670-F2C9-4FD1-8809-C240247EAAD6}"/>
    <cellStyle name="Normal 6 2 2 4 2 2 4" xfId="4096" xr:uid="{AD3455D2-277A-47F0-A9F9-E83F3A03ABC1}"/>
    <cellStyle name="Normal 6 2 2 4 2 3" xfId="2342" xr:uid="{1DF5520A-A999-46C0-BC16-A256BFFD58E2}"/>
    <cellStyle name="Normal 6 2 2 4 2 3 2" xfId="2343" xr:uid="{759D2A57-555C-42BF-82F2-B73602DB6DF5}"/>
    <cellStyle name="Normal 6 2 2 4 2 3 2 2" xfId="5987" xr:uid="{BC208554-AF6F-48E4-88CB-A5C4625CF7AB}"/>
    <cellStyle name="Normal 6 2 2 4 2 3 3" xfId="5988" xr:uid="{99A8AD67-F56D-45A5-B605-6DD28AD8E82E}"/>
    <cellStyle name="Normal 6 2 2 4 2 4" xfId="2344" xr:uid="{1DC1DCC9-870D-46BE-BDBD-B6D12791D29E}"/>
    <cellStyle name="Normal 6 2 2 4 2 4 2" xfId="5989" xr:uid="{1AD5F129-F84A-4B78-9509-B3056AB61AB0}"/>
    <cellStyle name="Normal 6 2 2 4 2 5" xfId="4097" xr:uid="{35FF05E1-C056-46A2-9CEC-5A7441F9ED06}"/>
    <cellStyle name="Normal 6 2 2 4 3" xfId="591" xr:uid="{13807AD0-D68E-443F-85DE-016D0E38C75B}"/>
    <cellStyle name="Normal 6 2 2 4 3 2" xfId="2345" xr:uid="{0F9337EF-5CA8-4A63-BB9F-3CEB23DDFE68}"/>
    <cellStyle name="Normal 6 2 2 4 3 2 2" xfId="2346" xr:uid="{ADCC657B-49B0-4037-A710-AB2A0C9FDCCC}"/>
    <cellStyle name="Normal 6 2 2 4 3 2 2 2" xfId="5990" xr:uid="{842B75B3-A55E-4614-84DD-4C09D698B52A}"/>
    <cellStyle name="Normal 6 2 2 4 3 2 3" xfId="5991" xr:uid="{253EE83A-4194-494B-9986-FEA180325DCD}"/>
    <cellStyle name="Normal 6 2 2 4 3 3" xfId="2347" xr:uid="{2836F8C5-5803-4C4A-982D-E64D634C3F9A}"/>
    <cellStyle name="Normal 6 2 2 4 3 3 2" xfId="5992" xr:uid="{663E2BFB-4F6A-465D-AED5-09B0FE2E38E3}"/>
    <cellStyle name="Normal 6 2 2 4 3 4" xfId="4098" xr:uid="{F66D8C9D-F30D-4543-8689-E4A2CEBE0268}"/>
    <cellStyle name="Normal 6 2 2 4 4" xfId="2348" xr:uid="{3DDA33DC-A343-495B-A7F8-E206BC7A4618}"/>
    <cellStyle name="Normal 6 2 2 4 4 2" xfId="2349" xr:uid="{D0A030BA-1D48-4BCB-8BEA-82493495372B}"/>
    <cellStyle name="Normal 6 2 2 4 4 2 2" xfId="5993" xr:uid="{0052BD6A-D676-4AD0-9399-6417AD400613}"/>
    <cellStyle name="Normal 6 2 2 4 4 3" xfId="5994" xr:uid="{8D6BC87E-6157-427B-A8A5-D80BD7F4C196}"/>
    <cellStyle name="Normal 6 2 2 4 5" xfId="2350" xr:uid="{F65733E8-32C7-45F9-9C88-7D85B9190A6C}"/>
    <cellStyle name="Normal 6 2 2 4 5 2" xfId="5995" xr:uid="{F8971FA5-1682-4F7D-B50C-9616C0D9F425}"/>
    <cellStyle name="Normal 6 2 2 4 6" xfId="4099" xr:uid="{58245C5A-16F9-4A54-A280-A65291AC3141}"/>
    <cellStyle name="Normal 6 2 2 5" xfId="238" xr:uid="{99862694-6091-4951-8AE9-18F66AD0B213}"/>
    <cellStyle name="Normal 6 2 2 5 2" xfId="239" xr:uid="{FD80B121-2D7A-458A-8A18-7CB9512B3326}"/>
    <cellStyle name="Normal 6 2 2 5 2 2" xfId="594" xr:uid="{C9C3C4E4-39C1-4578-B368-0393FB862A87}"/>
    <cellStyle name="Normal 6 2 2 5 2 2 2" xfId="2351" xr:uid="{DA973CC8-D2D0-405D-A906-A7A74E04CC1D}"/>
    <cellStyle name="Normal 6 2 2 5 2 2 2 2" xfId="2352" xr:uid="{73A334D8-159E-43A3-AADE-0431ADA63702}"/>
    <cellStyle name="Normal 6 2 2 5 2 2 2 2 2" xfId="5996" xr:uid="{9062DD18-CAE3-4FC8-8324-2E905C625368}"/>
    <cellStyle name="Normal 6 2 2 5 2 2 2 3" xfId="5997" xr:uid="{BFFF8B60-96B6-4227-A7CE-09FDF5FBBEA2}"/>
    <cellStyle name="Normal 6 2 2 5 2 2 3" xfId="2353" xr:uid="{FE3958E6-4376-4195-95EA-9C4B1463D564}"/>
    <cellStyle name="Normal 6 2 2 5 2 2 3 2" xfId="5998" xr:uid="{2097C938-3346-4EBE-9C52-8871244BAE57}"/>
    <cellStyle name="Normal 6 2 2 5 2 2 4" xfId="4100" xr:uid="{2A7954DA-C505-42EE-90B1-9F900F65EDE6}"/>
    <cellStyle name="Normal 6 2 2 5 2 3" xfId="2354" xr:uid="{9C6A7EF2-D80C-4587-B341-795380E13056}"/>
    <cellStyle name="Normal 6 2 2 5 2 3 2" xfId="2355" xr:uid="{C6D2503E-4C5A-4D77-9D49-D9985F14084B}"/>
    <cellStyle name="Normal 6 2 2 5 2 3 2 2" xfId="5999" xr:uid="{B7C454E9-4A05-411B-AE49-722F056417D0}"/>
    <cellStyle name="Normal 6 2 2 5 2 3 3" xfId="6000" xr:uid="{8D2C5585-5B72-43D9-9D23-56E4E6D606EC}"/>
    <cellStyle name="Normal 6 2 2 5 2 4" xfId="2356" xr:uid="{31333DF3-CDFE-4260-B84B-615C11EB9360}"/>
    <cellStyle name="Normal 6 2 2 5 2 4 2" xfId="6001" xr:uid="{9A9214E8-FF9E-467E-B365-51ACBD1AA576}"/>
    <cellStyle name="Normal 6 2 2 5 2 5" xfId="4101" xr:uid="{5209E0A5-3D3B-4C15-9F38-9F5640B57D30}"/>
    <cellStyle name="Normal 6 2 2 5 3" xfId="593" xr:uid="{99EDD11B-4544-4C8F-B80A-3B560B32D602}"/>
    <cellStyle name="Normal 6 2 2 5 3 2" xfId="2357" xr:uid="{55FBEB61-AB0D-401F-98BD-5EFB1D14EC96}"/>
    <cellStyle name="Normal 6 2 2 5 3 2 2" xfId="2358" xr:uid="{2D3A1267-2B9B-44DC-8E96-A54DEDEF73FF}"/>
    <cellStyle name="Normal 6 2 2 5 3 2 2 2" xfId="6002" xr:uid="{38FFE311-DF3D-4EF8-93F6-0E1A580B65FD}"/>
    <cellStyle name="Normal 6 2 2 5 3 2 3" xfId="6003" xr:uid="{13F83B54-D003-498E-943E-55C75D63D16D}"/>
    <cellStyle name="Normal 6 2 2 5 3 3" xfId="2359" xr:uid="{1B32A32F-606B-4BC0-9A5D-4ED812E1B295}"/>
    <cellStyle name="Normal 6 2 2 5 3 3 2" xfId="6004" xr:uid="{3C7E5D44-D890-456E-BCCD-6B258EBE7F90}"/>
    <cellStyle name="Normal 6 2 2 5 3 4" xfId="4102" xr:uid="{EEC8153A-6D35-40B9-A84B-C085428B5EFE}"/>
    <cellStyle name="Normal 6 2 2 5 4" xfId="2360" xr:uid="{84E70A5E-2DAA-43D7-B0EE-1A9174AB9358}"/>
    <cellStyle name="Normal 6 2 2 5 4 2" xfId="2361" xr:uid="{B951825C-43D9-48BB-A02A-2EC42C43731C}"/>
    <cellStyle name="Normal 6 2 2 5 4 2 2" xfId="6005" xr:uid="{4ED5DF62-A356-4E4D-BDF6-EA63BAEF0AF6}"/>
    <cellStyle name="Normal 6 2 2 5 4 3" xfId="6006" xr:uid="{775D19D2-156A-4BAC-98BF-1D9F64178DF6}"/>
    <cellStyle name="Normal 6 2 2 5 5" xfId="2362" xr:uid="{8E51933D-C060-42D1-B65F-A3BD0A578E71}"/>
    <cellStyle name="Normal 6 2 2 5 5 2" xfId="6007" xr:uid="{96AB8663-5102-49A5-BE04-E2A52B6DA960}"/>
    <cellStyle name="Normal 6 2 2 5 6" xfId="4103" xr:uid="{8CA6EB47-C56D-4ED3-9C33-388C576411CE}"/>
    <cellStyle name="Normal 6 2 2 6" xfId="240" xr:uid="{C9D6B00A-0B8B-4BC1-BEE6-01605F8D3FE3}"/>
    <cellStyle name="Normal 6 2 2 6 2" xfId="241" xr:uid="{B1DB56A7-A7EE-49F7-9BD5-0CA04FEF32FE}"/>
    <cellStyle name="Normal 6 2 2 6 2 2" xfId="596" xr:uid="{F11336BB-20A3-447F-A3AB-07F41335120E}"/>
    <cellStyle name="Normal 6 2 2 6 2 2 2" xfId="2363" xr:uid="{1B2457A0-EDE9-4389-BBC2-EFD2C932DA70}"/>
    <cellStyle name="Normal 6 2 2 6 2 2 2 2" xfId="2364" xr:uid="{56E5A13B-504D-4458-9807-516B339CF2EA}"/>
    <cellStyle name="Normal 6 2 2 6 2 2 2 2 2" xfId="6008" xr:uid="{E6FF2884-BFAB-4CC3-9205-7C8795EBA1A9}"/>
    <cellStyle name="Normal 6 2 2 6 2 2 2 3" xfId="6009" xr:uid="{5F74F522-B13F-49C0-9C96-C18D3F4319C0}"/>
    <cellStyle name="Normal 6 2 2 6 2 2 3" xfId="2365" xr:uid="{5EA19E50-EC9F-464C-8BDC-15CA18582C60}"/>
    <cellStyle name="Normal 6 2 2 6 2 2 3 2" xfId="6010" xr:uid="{A957809B-B023-4568-8C24-CE70BD34BA44}"/>
    <cellStyle name="Normal 6 2 2 6 2 2 4" xfId="4104" xr:uid="{8E2ABD89-1E21-4BF2-AD0B-F91CBA089495}"/>
    <cellStyle name="Normal 6 2 2 6 2 3" xfId="2366" xr:uid="{AF839201-35AE-4CF8-97F7-718838382FE9}"/>
    <cellStyle name="Normal 6 2 2 6 2 3 2" xfId="2367" xr:uid="{20A53139-AE9F-40D3-B155-885243B3D68E}"/>
    <cellStyle name="Normal 6 2 2 6 2 3 2 2" xfId="6011" xr:uid="{987910E1-1D54-40E1-A2A4-56AE2BC6B05A}"/>
    <cellStyle name="Normal 6 2 2 6 2 3 3" xfId="6012" xr:uid="{BEAE3570-40FD-4432-B63F-766A9B6E5DC0}"/>
    <cellStyle name="Normal 6 2 2 6 2 4" xfId="2368" xr:uid="{3AD603D1-3F9F-4964-A094-380F3A007073}"/>
    <cellStyle name="Normal 6 2 2 6 2 4 2" xfId="6013" xr:uid="{A9E68D91-F71C-4AFC-AA05-C9EF19DF6D93}"/>
    <cellStyle name="Normal 6 2 2 6 2 5" xfId="4105" xr:uid="{8AEB49D8-A10E-4F1B-B63B-7FA10B26EE9F}"/>
    <cellStyle name="Normal 6 2 2 6 3" xfId="595" xr:uid="{4FDC4F32-0FEE-49B5-AA6D-C6D5C72A40F0}"/>
    <cellStyle name="Normal 6 2 2 6 3 2" xfId="2369" xr:uid="{D8A3BC60-FE23-4AF5-A9C9-8AAE96618501}"/>
    <cellStyle name="Normal 6 2 2 6 3 2 2" xfId="2370" xr:uid="{296F4ED5-4884-4B88-89B7-D7676FF55646}"/>
    <cellStyle name="Normal 6 2 2 6 3 2 2 2" xfId="6014" xr:uid="{AC94501F-5794-4FA6-8898-B3796A7405EE}"/>
    <cellStyle name="Normal 6 2 2 6 3 2 3" xfId="6015" xr:uid="{688BF31B-6274-421D-8591-FBF83BF5A705}"/>
    <cellStyle name="Normal 6 2 2 6 3 3" xfId="2371" xr:uid="{D405D75E-CC5B-44E3-A45E-55F2DF5A3176}"/>
    <cellStyle name="Normal 6 2 2 6 3 3 2" xfId="6016" xr:uid="{48D304D6-86CF-4C99-B77C-E85E2D2F7BF3}"/>
    <cellStyle name="Normal 6 2 2 6 3 4" xfId="4106" xr:uid="{00A58A98-F18D-4EDE-88BE-05B1F4413496}"/>
    <cellStyle name="Normal 6 2 2 6 4" xfId="2372" xr:uid="{A3191B92-8360-4FC2-BC5C-B464147C362B}"/>
    <cellStyle name="Normal 6 2 2 6 4 2" xfId="2373" xr:uid="{B7DC55CE-F969-40ED-8653-BFC4ADBA2CD2}"/>
    <cellStyle name="Normal 6 2 2 6 4 2 2" xfId="6017" xr:uid="{B49D9A58-4ECE-40CB-96FA-19C2D88A83AB}"/>
    <cellStyle name="Normal 6 2 2 6 4 3" xfId="6018" xr:uid="{ABBAC49F-51B7-44B0-99C8-A37340054555}"/>
    <cellStyle name="Normal 6 2 2 6 5" xfId="2374" xr:uid="{842A5AE7-5550-4BB0-A03F-C6040F5768A0}"/>
    <cellStyle name="Normal 6 2 2 6 5 2" xfId="6019" xr:uid="{BF0B7282-C58C-409E-B6AB-027E4EC61E1F}"/>
    <cellStyle name="Normal 6 2 2 6 6" xfId="4107" xr:uid="{74C1A4CC-640B-44B8-BF54-DF46728D944C}"/>
    <cellStyle name="Normal 6 2 2 7" xfId="242" xr:uid="{28FE29AA-BBF6-41BE-93CD-72146F969D14}"/>
    <cellStyle name="Normal 6 2 2 7 2" xfId="597" xr:uid="{F34629AB-1EC1-4314-885E-64B90AD03FCE}"/>
    <cellStyle name="Normal 6 2 2 7 2 2" xfId="2375" xr:uid="{F098F72B-30C3-48CD-9F0E-432E942AB949}"/>
    <cellStyle name="Normal 6 2 2 7 2 2 2" xfId="2376" xr:uid="{FF4A78F3-EE23-44FA-B4C2-479283D3E4FD}"/>
    <cellStyle name="Normal 6 2 2 7 2 2 2 2" xfId="6020" xr:uid="{071858B6-F333-4B3A-9658-802512BA0513}"/>
    <cellStyle name="Normal 6 2 2 7 2 2 3" xfId="6021" xr:uid="{34993172-9F36-42FF-8158-1BD19230AF10}"/>
    <cellStyle name="Normal 6 2 2 7 2 3" xfId="2377" xr:uid="{184A144D-EEF2-42BC-B04D-623272B496AD}"/>
    <cellStyle name="Normal 6 2 2 7 2 3 2" xfId="6022" xr:uid="{8CE2B8BA-DF0A-4257-B97A-D2D7B680746B}"/>
    <cellStyle name="Normal 6 2 2 7 2 4" xfId="4108" xr:uid="{61EAFF14-3EAA-4EB0-A64B-538470FE749E}"/>
    <cellStyle name="Normal 6 2 2 7 3" xfId="2378" xr:uid="{2C73CCA4-B8A5-43CA-8797-5A9EDD6CEB30}"/>
    <cellStyle name="Normal 6 2 2 7 3 2" xfId="2379" xr:uid="{CC7124A6-3459-4CB2-BD48-524072C757FD}"/>
    <cellStyle name="Normal 6 2 2 7 3 2 2" xfId="6023" xr:uid="{CC9C1140-6EDA-4005-A67B-3E4A312F84C6}"/>
    <cellStyle name="Normal 6 2 2 7 3 3" xfId="6024" xr:uid="{84D35A67-FE7D-4C7A-B052-C9C400516B58}"/>
    <cellStyle name="Normal 6 2 2 7 4" xfId="2380" xr:uid="{3AB2507E-BE3C-4801-B6F2-D7CCFE830CE9}"/>
    <cellStyle name="Normal 6 2 2 7 4 2" xfId="6025" xr:uid="{BFDF4615-5B17-4426-B438-E35AAA383B30}"/>
    <cellStyle name="Normal 6 2 2 7 5" xfId="4109" xr:uid="{42A4D796-55D5-452C-A55D-4982E8CE32EF}"/>
    <cellStyle name="Normal 6 2 2 8" xfId="582" xr:uid="{8AC29A6E-78C6-4D70-A7C6-132607BBFC5B}"/>
    <cellStyle name="Normal 6 2 2 8 2" xfId="2381" xr:uid="{2817B022-4C0D-4BBA-AD72-09717DF8CE70}"/>
    <cellStyle name="Normal 6 2 2 8 2 2" xfId="2382" xr:uid="{A897B17B-7256-4A34-87F0-D31FC8D75954}"/>
    <cellStyle name="Normal 6 2 2 8 2 2 2" xfId="6026" xr:uid="{0C4DF863-F3C1-4DCE-AF0F-E60FE7F8F9BD}"/>
    <cellStyle name="Normal 6 2 2 8 2 3" xfId="6027" xr:uid="{5937FDCC-8192-43A9-B99C-C9A70D61A952}"/>
    <cellStyle name="Normal 6 2 2 8 3" xfId="2383" xr:uid="{728D3FB9-C86A-489D-AE52-7E6F7230F22A}"/>
    <cellStyle name="Normal 6 2 2 8 3 2" xfId="6028" xr:uid="{4EAC1F17-35E7-4100-8CAE-1A5906B279AF}"/>
    <cellStyle name="Normal 6 2 2 8 4" xfId="4110" xr:uid="{9BFC1B87-9012-4A94-AF98-E5F72DD05221}"/>
    <cellStyle name="Normal 6 2 2 9" xfId="2384" xr:uid="{B3FA7EAC-C3F2-475F-A337-5BADC1C244ED}"/>
    <cellStyle name="Normal 6 2 2 9 2" xfId="2385" xr:uid="{9624D8DB-8E83-4FF5-86C2-753638173D47}"/>
    <cellStyle name="Normal 6 2 2 9 2 2" xfId="6029" xr:uid="{30D22E32-2043-4557-B786-8D7B223A5B6B}"/>
    <cellStyle name="Normal 6 2 2 9 3" xfId="6030" xr:uid="{2D468BE8-B6F5-4BC7-9224-9BEF6035A36A}"/>
    <cellStyle name="Normal 6 2 3" xfId="243" xr:uid="{F8D49418-CA36-47C6-8B9E-5F03A0952D11}"/>
    <cellStyle name="Normal 6 2 3 2" xfId="244" xr:uid="{AC5CE1F0-1F50-49FA-A3D7-B92067B02967}"/>
    <cellStyle name="Normal 6 2 3 2 2" xfId="245" xr:uid="{D74E3CD0-F720-4B2A-A099-DF02C63CAF00}"/>
    <cellStyle name="Normal 6 2 3 2 2 2" xfId="600" xr:uid="{BF592B0D-785E-47B4-A8E3-A88D9011C881}"/>
    <cellStyle name="Normal 6 2 3 2 2 2 2" xfId="2386" xr:uid="{788121B5-C853-4C60-BAEB-11AC92DEDD93}"/>
    <cellStyle name="Normal 6 2 3 2 2 2 2 2" xfId="2387" xr:uid="{275944A2-5BF6-4B64-8F3D-2B46E5CF3D5C}"/>
    <cellStyle name="Normal 6 2 3 2 2 2 2 2 2" xfId="6031" xr:uid="{9121DE57-764B-4991-9434-AD86418D23C4}"/>
    <cellStyle name="Normal 6 2 3 2 2 2 2 3" xfId="6032" xr:uid="{5FD76C9A-4589-41D7-804D-4EDF03B91B9A}"/>
    <cellStyle name="Normal 6 2 3 2 2 2 3" xfId="2388" xr:uid="{F25FCCEA-AF9D-4533-8304-E15C39108B98}"/>
    <cellStyle name="Normal 6 2 3 2 2 2 3 2" xfId="6033" xr:uid="{4F553C03-EA57-4677-B0AC-6EF4626F764B}"/>
    <cellStyle name="Normal 6 2 3 2 2 2 4" xfId="4111" xr:uid="{D0C6E1CC-850D-4A91-B04A-3D9C60B73714}"/>
    <cellStyle name="Normal 6 2 3 2 2 3" xfId="2389" xr:uid="{9D39B8AC-B651-42BE-A28E-577E5B097CB4}"/>
    <cellStyle name="Normal 6 2 3 2 2 3 2" xfId="2390" xr:uid="{179F28CC-DC10-4A98-8165-CFD419C88840}"/>
    <cellStyle name="Normal 6 2 3 2 2 3 2 2" xfId="6034" xr:uid="{3E8941C7-4C8A-4029-B787-D9A83025B054}"/>
    <cellStyle name="Normal 6 2 3 2 2 3 3" xfId="6035" xr:uid="{730A7B59-9E4F-4524-A4C9-9E8BCEEAA535}"/>
    <cellStyle name="Normal 6 2 3 2 2 4" xfId="2391" xr:uid="{EAF32979-9841-4E90-BE38-15F0780DDF36}"/>
    <cellStyle name="Normal 6 2 3 2 2 4 2" xfId="6036" xr:uid="{A36EC7FF-5E01-4CCC-9923-2D7E44B1716C}"/>
    <cellStyle name="Normal 6 2 3 2 2 5" xfId="4112" xr:uid="{D6A01ECE-90E6-4A9D-9634-30D826D261C0}"/>
    <cellStyle name="Normal 6 2 3 2 3" xfId="599" xr:uid="{9F61B21F-D554-45ED-A788-D469E4EA9D58}"/>
    <cellStyle name="Normal 6 2 3 2 3 2" xfId="2392" xr:uid="{3DC652CF-6BFD-4200-A280-FC4B9C46A1F0}"/>
    <cellStyle name="Normal 6 2 3 2 3 2 2" xfId="2393" xr:uid="{049EE551-1085-446B-A9A7-B0CA03903936}"/>
    <cellStyle name="Normal 6 2 3 2 3 2 2 2" xfId="6037" xr:uid="{1B71DD50-B794-447B-865F-3D7B4D4C5568}"/>
    <cellStyle name="Normal 6 2 3 2 3 2 3" xfId="6038" xr:uid="{808EA15A-EB42-4A32-85B1-03F5585D147C}"/>
    <cellStyle name="Normal 6 2 3 2 3 3" xfId="2394" xr:uid="{7E884C24-3785-4A9B-BC78-D5C3E7615353}"/>
    <cellStyle name="Normal 6 2 3 2 3 3 2" xfId="6039" xr:uid="{E1E6153A-D626-4084-881A-89A82C8645C0}"/>
    <cellStyle name="Normal 6 2 3 2 3 4" xfId="4113" xr:uid="{A56F7ADD-FEA2-4F9F-960E-CA44EA4905C9}"/>
    <cellStyle name="Normal 6 2 3 2 4" xfId="2395" xr:uid="{301361CD-75B5-4DBB-9CCF-F53065A012FE}"/>
    <cellStyle name="Normal 6 2 3 2 4 2" xfId="2396" xr:uid="{A5F83023-C034-4225-A062-ED2CA38EB67C}"/>
    <cellStyle name="Normal 6 2 3 2 4 2 2" xfId="6040" xr:uid="{035C0067-DC0D-4299-A3C5-C45232DB4001}"/>
    <cellStyle name="Normal 6 2 3 2 4 3" xfId="6041" xr:uid="{7E377827-A125-4B6E-A84D-0491324A5D58}"/>
    <cellStyle name="Normal 6 2 3 2 5" xfId="2397" xr:uid="{6017DA2C-3239-42AA-ADF2-54468E3C4116}"/>
    <cellStyle name="Normal 6 2 3 2 5 2" xfId="6042" xr:uid="{C0B68B6E-450C-4904-B120-89039A163963}"/>
    <cellStyle name="Normal 6 2 3 2 6" xfId="4114" xr:uid="{514FA2A6-6BB4-48BE-9C9E-6B2CD83A7ED0}"/>
    <cellStyle name="Normal 6 2 3 3" xfId="246" xr:uid="{7F9B5683-8C97-445E-A2BC-CC3A17895D7A}"/>
    <cellStyle name="Normal 6 2 3 3 2" xfId="601" xr:uid="{3FCC597C-1C91-4967-90C5-9E8E78A1016E}"/>
    <cellStyle name="Normal 6 2 3 3 2 2" xfId="2398" xr:uid="{5FF5D1F4-1976-4725-A01F-55EBBB7E8392}"/>
    <cellStyle name="Normal 6 2 3 3 2 2 2" xfId="2399" xr:uid="{F2A549E8-468C-47A3-B074-301F989973C5}"/>
    <cellStyle name="Normal 6 2 3 3 2 2 2 2" xfId="6043" xr:uid="{79055CC4-1DCC-4C87-A656-25CB800EE390}"/>
    <cellStyle name="Normal 6 2 3 3 2 2 3" xfId="6044" xr:uid="{7EBF7521-5B86-4C5E-BAC8-D1D4047B9DC4}"/>
    <cellStyle name="Normal 6 2 3 3 2 3" xfId="2400" xr:uid="{EE2A4F49-CE66-4FDF-81D8-CB172F4AB11C}"/>
    <cellStyle name="Normal 6 2 3 3 2 3 2" xfId="6045" xr:uid="{5EEC9ACC-0F4A-468F-A1E4-0C45B56B4BE5}"/>
    <cellStyle name="Normal 6 2 3 3 2 4" xfId="4115" xr:uid="{1B6A1479-CFBC-49AA-A6C6-583562E14A54}"/>
    <cellStyle name="Normal 6 2 3 3 3" xfId="2401" xr:uid="{CAF1C645-4F84-4C38-9987-FDCD2C3F45A3}"/>
    <cellStyle name="Normal 6 2 3 3 3 2" xfId="2402" xr:uid="{24FB7500-DF29-48D6-8174-03B09B40A590}"/>
    <cellStyle name="Normal 6 2 3 3 3 2 2" xfId="6046" xr:uid="{EB0BF1C5-A090-4AF3-B73D-24FB30C05FB8}"/>
    <cellStyle name="Normal 6 2 3 3 3 3" xfId="6047" xr:uid="{4B97E5B6-C855-448C-BCC6-68C032D5ACEC}"/>
    <cellStyle name="Normal 6 2 3 3 4" xfId="2403" xr:uid="{64753267-08B4-473C-805D-5DDEB7229D92}"/>
    <cellStyle name="Normal 6 2 3 3 4 2" xfId="6048" xr:uid="{4C975B33-906C-49E2-81C7-012CFA29A25C}"/>
    <cellStyle name="Normal 6 2 3 3 5" xfId="4116" xr:uid="{3B43C1C8-E910-4DB0-855B-2405AA3AB888}"/>
    <cellStyle name="Normal 6 2 3 4" xfId="598" xr:uid="{B250020D-825C-4068-A908-6B1D22A2FA65}"/>
    <cellStyle name="Normal 6 2 3 4 2" xfId="2404" xr:uid="{59A46E74-154A-46BE-A278-5C49C687568E}"/>
    <cellStyle name="Normal 6 2 3 4 2 2" xfId="2405" xr:uid="{7016E54C-DEBF-4849-801B-915A7BFC2CE4}"/>
    <cellStyle name="Normal 6 2 3 4 2 2 2" xfId="6049" xr:uid="{F3CA42A5-BB9A-4B4A-AC29-5F040F3F0C42}"/>
    <cellStyle name="Normal 6 2 3 4 2 3" xfId="6050" xr:uid="{008F34C6-C2EA-49AD-9973-9E55B83B6779}"/>
    <cellStyle name="Normal 6 2 3 4 3" xfId="2406" xr:uid="{3FBA2CE7-7202-4E35-B35F-E9CE775372EB}"/>
    <cellStyle name="Normal 6 2 3 4 3 2" xfId="6051" xr:uid="{753CD70D-216F-4BD3-AF07-FF0239DDC3DF}"/>
    <cellStyle name="Normal 6 2 3 4 4" xfId="4117" xr:uid="{897E5A07-0F32-433F-82ED-E806C81DB8D1}"/>
    <cellStyle name="Normal 6 2 3 5" xfId="2407" xr:uid="{3EAF83E7-A5C4-4F3F-836D-BF70781F1618}"/>
    <cellStyle name="Normal 6 2 3 5 2" xfId="2408" xr:uid="{80B93B83-183E-44B4-A35B-035DF2BFCDE9}"/>
    <cellStyle name="Normal 6 2 3 5 2 2" xfId="6052" xr:uid="{6452F613-6118-4178-8575-4FE565FD5CDD}"/>
    <cellStyle name="Normal 6 2 3 5 3" xfId="6053" xr:uid="{6C7C6DCC-6039-411D-8622-2E29920280E9}"/>
    <cellStyle name="Normal 6 2 3 6" xfId="2409" xr:uid="{14B124DA-7E39-4DFE-ABEC-1A125CFB2940}"/>
    <cellStyle name="Normal 6 2 3 6 2" xfId="6054" xr:uid="{D240B4EE-B1CA-406A-BB82-0E05375D9BEC}"/>
    <cellStyle name="Normal 6 2 3 7" xfId="4118" xr:uid="{0DDBE049-9218-4B97-AC14-C3A61EBE05CB}"/>
    <cellStyle name="Normal 6 2 3 8" xfId="8894" xr:uid="{4F4C3046-71DD-4E21-8441-FA585FD28ED0}"/>
    <cellStyle name="Normal 6 2 4" xfId="247" xr:uid="{3D10FE54-167A-4472-8F77-4B0406A4B4E7}"/>
    <cellStyle name="Normal 6 2 4 2" xfId="248" xr:uid="{DA37E9DB-14ED-48ED-985B-4BDC5F80A9E9}"/>
    <cellStyle name="Normal 6 2 4 2 2" xfId="249" xr:uid="{E9697D37-5C12-4C17-BE14-4C4BE5F1C96F}"/>
    <cellStyle name="Normal 6 2 4 2 2 2" xfId="604" xr:uid="{F3BB1CB3-4A6A-465F-9B1D-F151644D251E}"/>
    <cellStyle name="Normal 6 2 4 2 2 2 2" xfId="2410" xr:uid="{B77D37C4-E348-4FD8-8BDD-35E1BC752FBF}"/>
    <cellStyle name="Normal 6 2 4 2 2 2 2 2" xfId="2411" xr:uid="{B95522CB-C956-4B2F-9087-3BBDEBDB29F3}"/>
    <cellStyle name="Normal 6 2 4 2 2 2 2 2 2" xfId="6055" xr:uid="{C1AE88FF-50D2-4A83-A5FC-A14A15C25A47}"/>
    <cellStyle name="Normal 6 2 4 2 2 2 2 3" xfId="6056" xr:uid="{22D600CB-DAE4-4E8B-B5E2-7E9DD09D845B}"/>
    <cellStyle name="Normal 6 2 4 2 2 2 3" xfId="2412" xr:uid="{8016863E-9B2C-4555-BBBF-F0AEFC644FC3}"/>
    <cellStyle name="Normal 6 2 4 2 2 2 3 2" xfId="6057" xr:uid="{42932E58-04A3-4FDB-B107-4674233B1E7F}"/>
    <cellStyle name="Normal 6 2 4 2 2 2 4" xfId="4119" xr:uid="{353B7401-9CCC-4097-96AC-5B72BA05C4DD}"/>
    <cellStyle name="Normal 6 2 4 2 2 3" xfId="2413" xr:uid="{6A5FE2CD-66A4-48A7-BD42-001A8DBC1801}"/>
    <cellStyle name="Normal 6 2 4 2 2 3 2" xfId="2414" xr:uid="{14AB09F6-1981-411F-8C8E-D9A50380706F}"/>
    <cellStyle name="Normal 6 2 4 2 2 3 2 2" xfId="6058" xr:uid="{68922746-C90B-417E-8379-BF561A30B61D}"/>
    <cellStyle name="Normal 6 2 4 2 2 3 3" xfId="6059" xr:uid="{2664B130-9F91-4F0D-A4F9-DF49AED62406}"/>
    <cellStyle name="Normal 6 2 4 2 2 4" xfId="2415" xr:uid="{74EF5AF9-0D9F-4420-92D4-77DA294AFDD4}"/>
    <cellStyle name="Normal 6 2 4 2 2 4 2" xfId="6060" xr:uid="{D036A161-D6BE-44C4-84ED-554030C5177B}"/>
    <cellStyle name="Normal 6 2 4 2 2 5" xfId="4120" xr:uid="{2F2B00B0-826F-421C-967C-326A0C2E4C81}"/>
    <cellStyle name="Normal 6 2 4 2 3" xfId="603" xr:uid="{FBCEA30E-701F-457D-AB8B-053A588AFBBA}"/>
    <cellStyle name="Normal 6 2 4 2 3 2" xfId="2416" xr:uid="{032A7D43-6833-4C04-8EB8-0FBED667892D}"/>
    <cellStyle name="Normal 6 2 4 2 3 2 2" xfId="2417" xr:uid="{7078AE98-42D1-4E0C-B1E9-E41AAF00C45B}"/>
    <cellStyle name="Normal 6 2 4 2 3 2 2 2" xfId="6061" xr:uid="{23B792A0-0B30-41A8-9958-886BF80398DD}"/>
    <cellStyle name="Normal 6 2 4 2 3 2 3" xfId="6062" xr:uid="{F8308678-4C84-4CA9-87EE-4BE3F2D5F1C3}"/>
    <cellStyle name="Normal 6 2 4 2 3 3" xfId="2418" xr:uid="{704FFF09-AA5C-4AEB-B1F7-0538708C3B06}"/>
    <cellStyle name="Normal 6 2 4 2 3 3 2" xfId="6063" xr:uid="{4088DFB7-94B1-4640-BB26-DCF65F12BEF7}"/>
    <cellStyle name="Normal 6 2 4 2 3 4" xfId="4121" xr:uid="{B35DB618-ADFE-4FFA-8A9B-1BAF67B88865}"/>
    <cellStyle name="Normal 6 2 4 2 4" xfId="2419" xr:uid="{CBBCB267-9566-4D88-8A65-AD7E6884E6E3}"/>
    <cellStyle name="Normal 6 2 4 2 4 2" xfId="2420" xr:uid="{D880E506-3DFD-46D5-B8EA-44B390AC71E6}"/>
    <cellStyle name="Normal 6 2 4 2 4 2 2" xfId="6064" xr:uid="{D32331A5-62FB-4E5C-A14B-F35EFA9E1190}"/>
    <cellStyle name="Normal 6 2 4 2 4 3" xfId="6065" xr:uid="{A174FBEB-2BAF-4784-A73A-0B8B4F5481D5}"/>
    <cellStyle name="Normal 6 2 4 2 5" xfId="2421" xr:uid="{CE30D221-0ACA-4E33-B672-281B54751C6C}"/>
    <cellStyle name="Normal 6 2 4 2 5 2" xfId="6066" xr:uid="{B4BDD4F3-670E-49AA-9FE7-2BC5CDF9E1AF}"/>
    <cellStyle name="Normal 6 2 4 2 6" xfId="4122" xr:uid="{5CF52D67-A4B5-4CE7-AE27-DF8DC1950078}"/>
    <cellStyle name="Normal 6 2 4 3" xfId="250" xr:uid="{236970D8-D211-4397-853D-2715C230E880}"/>
    <cellStyle name="Normal 6 2 4 3 2" xfId="605" xr:uid="{D52260B6-BD46-4C54-828F-BDCED44D99D4}"/>
    <cellStyle name="Normal 6 2 4 3 2 2" xfId="2422" xr:uid="{AD10E60D-189A-4278-96A9-EAE05C047913}"/>
    <cellStyle name="Normal 6 2 4 3 2 2 2" xfId="2423" xr:uid="{AB3E4712-9EBD-40ED-8D2A-873A4FBEA1D2}"/>
    <cellStyle name="Normal 6 2 4 3 2 2 2 2" xfId="6067" xr:uid="{643F2B9C-2D98-4B2B-91F5-3F2964D6C02B}"/>
    <cellStyle name="Normal 6 2 4 3 2 2 3" xfId="6068" xr:uid="{260D3694-D46C-4120-8A0D-0F302FA1B357}"/>
    <cellStyle name="Normal 6 2 4 3 2 3" xfId="2424" xr:uid="{C0E5BBB3-5E44-447C-A09E-BC7DB0D1E5C5}"/>
    <cellStyle name="Normal 6 2 4 3 2 3 2" xfId="6069" xr:uid="{2818E655-AE88-4A08-852D-3747B068919B}"/>
    <cellStyle name="Normal 6 2 4 3 2 4" xfId="4123" xr:uid="{B330C3C9-ECBA-4A79-B132-3F81721E8588}"/>
    <cellStyle name="Normal 6 2 4 3 3" xfId="2425" xr:uid="{AD9A9526-D34C-48A2-A96D-A44BA7E4B619}"/>
    <cellStyle name="Normal 6 2 4 3 3 2" xfId="2426" xr:uid="{D0084D5E-B89A-4CF2-88DD-FB7B3B4F51D6}"/>
    <cellStyle name="Normal 6 2 4 3 3 2 2" xfId="6070" xr:uid="{5D6BDC4C-47F3-42F6-8A4A-CD73C867030C}"/>
    <cellStyle name="Normal 6 2 4 3 3 3" xfId="6071" xr:uid="{A2D352BD-EAEB-48BB-8200-CA5976D407DF}"/>
    <cellStyle name="Normal 6 2 4 3 4" xfId="2427" xr:uid="{96F3DED3-1A6B-4A46-A2A5-B5D52F7D835F}"/>
    <cellStyle name="Normal 6 2 4 3 4 2" xfId="6072" xr:uid="{CDDD7302-D1B9-4D87-B5F8-359091DAEC6E}"/>
    <cellStyle name="Normal 6 2 4 3 5" xfId="4124" xr:uid="{20C03786-4E28-4EEA-BAD2-6400716D7652}"/>
    <cellStyle name="Normal 6 2 4 4" xfId="602" xr:uid="{E15646F4-B670-4629-9C93-0BFF29EAD1D9}"/>
    <cellStyle name="Normal 6 2 4 4 2" xfId="2428" xr:uid="{F01EE594-DB35-48B4-95A4-EBF5B8A8979E}"/>
    <cellStyle name="Normal 6 2 4 4 2 2" xfId="2429" xr:uid="{A4A8FE6B-B37A-4823-A1F3-C9AA04FD56A8}"/>
    <cellStyle name="Normal 6 2 4 4 2 2 2" xfId="6073" xr:uid="{CEB88660-F336-4088-A28C-9C0B050529CF}"/>
    <cellStyle name="Normal 6 2 4 4 2 3" xfId="6074" xr:uid="{D5D77575-2AB1-4408-AF4B-3DFE7F6A23C1}"/>
    <cellStyle name="Normal 6 2 4 4 3" xfId="2430" xr:uid="{5B8E901F-8374-4DA3-905C-327E77FACCFE}"/>
    <cellStyle name="Normal 6 2 4 4 3 2" xfId="6075" xr:uid="{B99BCAB6-2CEB-41AB-B876-3637E8266C0C}"/>
    <cellStyle name="Normal 6 2 4 4 4" xfId="4125" xr:uid="{9B737B13-6431-4738-AAFF-110C5D12C959}"/>
    <cellStyle name="Normal 6 2 4 5" xfId="2431" xr:uid="{2EF9A25E-124A-41F3-8ACE-475166945207}"/>
    <cellStyle name="Normal 6 2 4 5 2" xfId="2432" xr:uid="{5B1BC425-851D-4617-BD8C-FB3B0AE098C7}"/>
    <cellStyle name="Normal 6 2 4 5 2 2" xfId="6076" xr:uid="{09F970EE-334C-4BFB-94A8-D350FEBA7C61}"/>
    <cellStyle name="Normal 6 2 4 5 3" xfId="6077" xr:uid="{DFEBD88A-1AD0-4301-9C00-DC6622D6C533}"/>
    <cellStyle name="Normal 6 2 4 6" xfId="2433" xr:uid="{1C77054E-40A1-440B-A63D-B83F79417360}"/>
    <cellStyle name="Normal 6 2 4 6 2" xfId="6078" xr:uid="{B6A8FDE5-9362-42A4-B88B-6FFCBA618716}"/>
    <cellStyle name="Normal 6 2 4 7" xfId="4126" xr:uid="{D1E918D9-6664-436B-BC55-DE43CF327958}"/>
    <cellStyle name="Normal 6 2 4 8" xfId="8895" xr:uid="{29FB3D1C-736A-4E8B-9131-46FFCFE4657A}"/>
    <cellStyle name="Normal 6 2 5" xfId="251" xr:uid="{9493336E-EDB7-4571-80E1-F4CF0038F370}"/>
    <cellStyle name="Normal 6 2 5 2" xfId="252" xr:uid="{2C669439-1DAE-4725-90DB-F4416ECB727B}"/>
    <cellStyle name="Normal 6 2 5 2 2" xfId="607" xr:uid="{1F933090-8F08-4B0B-889A-6F828C5F2F88}"/>
    <cellStyle name="Normal 6 2 5 2 2 2" xfId="2434" xr:uid="{964588BB-FD66-4197-A39A-D9801D7416D5}"/>
    <cellStyle name="Normal 6 2 5 2 2 2 2" xfId="2435" xr:uid="{5157C044-34D4-4000-ADF6-12184DA5B35F}"/>
    <cellStyle name="Normal 6 2 5 2 2 2 2 2" xfId="6079" xr:uid="{67B8D6CC-F84C-4F05-BDD7-D072692A7AD7}"/>
    <cellStyle name="Normal 6 2 5 2 2 2 3" xfId="6080" xr:uid="{A0216FA8-01A1-4C53-8741-3A2F93E3745F}"/>
    <cellStyle name="Normal 6 2 5 2 2 3" xfId="2436" xr:uid="{E6F8A12B-3DCA-4B70-8668-8732AC799A94}"/>
    <cellStyle name="Normal 6 2 5 2 2 3 2" xfId="6081" xr:uid="{FAF4C2A2-7511-49D9-847F-DBF421830059}"/>
    <cellStyle name="Normal 6 2 5 2 2 4" xfId="4127" xr:uid="{A108F725-83A3-4072-8976-041882C29AA1}"/>
    <cellStyle name="Normal 6 2 5 2 3" xfId="2437" xr:uid="{3F876F3B-8CBD-4BE4-9F91-CB36339D805E}"/>
    <cellStyle name="Normal 6 2 5 2 3 2" xfId="2438" xr:uid="{30E70C5F-4CB5-4F76-810E-2C23C9B198DC}"/>
    <cellStyle name="Normal 6 2 5 2 3 2 2" xfId="6082" xr:uid="{244E7860-DF76-41B7-8541-F1CB6C4EA64E}"/>
    <cellStyle name="Normal 6 2 5 2 3 3" xfId="6083" xr:uid="{EA61DC1E-D053-40D6-AEC0-0C215D53CC87}"/>
    <cellStyle name="Normal 6 2 5 2 4" xfId="2439" xr:uid="{AA8A9D91-977D-4226-BA6D-722884BACDA6}"/>
    <cellStyle name="Normal 6 2 5 2 4 2" xfId="6084" xr:uid="{F72894A5-F288-4A45-A0E9-47ED963829C0}"/>
    <cellStyle name="Normal 6 2 5 2 5" xfId="4128" xr:uid="{8DBDC9E2-1969-4FD7-8C50-CA69781E8EBB}"/>
    <cellStyle name="Normal 6 2 5 3" xfId="606" xr:uid="{9614A4DB-42A6-4B38-B66D-4218792F8CDF}"/>
    <cellStyle name="Normal 6 2 5 3 2" xfId="2440" xr:uid="{818B01A3-1376-41AA-91B2-392DE18C598A}"/>
    <cellStyle name="Normal 6 2 5 3 2 2" xfId="2441" xr:uid="{D4249C6B-FCCC-4993-ABC3-AFD0EC8699EC}"/>
    <cellStyle name="Normal 6 2 5 3 2 2 2" xfId="6085" xr:uid="{CB48843B-E66D-453C-B73A-AAEC102036B5}"/>
    <cellStyle name="Normal 6 2 5 3 2 3" xfId="6086" xr:uid="{1874425A-CE32-44CA-B455-7A58F74EAE89}"/>
    <cellStyle name="Normal 6 2 5 3 3" xfId="2442" xr:uid="{7AA6706D-6445-41CC-963E-F89C513A5777}"/>
    <cellStyle name="Normal 6 2 5 3 3 2" xfId="6087" xr:uid="{368E424B-FF99-466C-9F09-3EDE0DB5891A}"/>
    <cellStyle name="Normal 6 2 5 3 4" xfId="4129" xr:uid="{FD84C8AC-3B70-4243-90FC-75B8DB6AF82A}"/>
    <cellStyle name="Normal 6 2 5 4" xfId="2443" xr:uid="{9525E823-73CF-418C-802A-BA38D46C6B59}"/>
    <cellStyle name="Normal 6 2 5 4 2" xfId="2444" xr:uid="{14D382BE-E5CB-43D8-81E4-3EA35C6598A2}"/>
    <cellStyle name="Normal 6 2 5 4 2 2" xfId="6088" xr:uid="{20CAB4EA-49E9-4B71-A42D-DE2598F179F6}"/>
    <cellStyle name="Normal 6 2 5 4 3" xfId="6089" xr:uid="{C2A79EC0-8773-4099-8B73-742F6CACBBC8}"/>
    <cellStyle name="Normal 6 2 5 5" xfId="2445" xr:uid="{631F3417-FAF7-492D-A72D-65E64EB04CC6}"/>
    <cellStyle name="Normal 6 2 5 5 2" xfId="6090" xr:uid="{8B635633-7335-4B0E-991E-F660B167203B}"/>
    <cellStyle name="Normal 6 2 5 6" xfId="4130" xr:uid="{273FF804-7BA0-4009-8BB9-1343F8D2C7BA}"/>
    <cellStyle name="Normal 6 2 6" xfId="253" xr:uid="{65740A59-F2FD-4B29-9B83-5B19FA472908}"/>
    <cellStyle name="Normal 6 2 6 2" xfId="254" xr:uid="{094B3A35-D8C7-4A12-AC78-5852D1E28F45}"/>
    <cellStyle name="Normal 6 2 6 2 2" xfId="609" xr:uid="{77542456-3AE0-4698-A49C-03315A2A29A7}"/>
    <cellStyle name="Normal 6 2 6 2 2 2" xfId="2446" xr:uid="{617B8B3E-20B2-4A58-A547-D94562D1C262}"/>
    <cellStyle name="Normal 6 2 6 2 2 2 2" xfId="2447" xr:uid="{2B9099A9-F9B2-4EB8-A25F-8D63F02185D4}"/>
    <cellStyle name="Normal 6 2 6 2 2 2 2 2" xfId="6091" xr:uid="{943C00FE-0A79-46B0-BFFD-6D296351A2EF}"/>
    <cellStyle name="Normal 6 2 6 2 2 2 3" xfId="6092" xr:uid="{5BF1ECE9-6C78-4DF5-8655-EA3058A81DF2}"/>
    <cellStyle name="Normal 6 2 6 2 2 3" xfId="2448" xr:uid="{839D6FB7-0F50-4C5B-84C6-A59B5532DDD4}"/>
    <cellStyle name="Normal 6 2 6 2 2 3 2" xfId="6093" xr:uid="{34706262-8C38-4937-B90C-5D8E068D75F2}"/>
    <cellStyle name="Normal 6 2 6 2 2 4" xfId="4131" xr:uid="{923D700A-A12B-44D4-B0C7-8EF0B65E8DB3}"/>
    <cellStyle name="Normal 6 2 6 2 3" xfId="2449" xr:uid="{AD7C623A-80BE-4434-8907-72AE1AB3EFF3}"/>
    <cellStyle name="Normal 6 2 6 2 3 2" xfId="2450" xr:uid="{01E9A691-3B15-4D49-A7EF-F0EBA1D82668}"/>
    <cellStyle name="Normal 6 2 6 2 3 2 2" xfId="6094" xr:uid="{CC4E99BB-B958-49DB-AE65-DBD033BC9796}"/>
    <cellStyle name="Normal 6 2 6 2 3 3" xfId="6095" xr:uid="{958ACEE0-B730-4A59-9AF3-6CCAB118107D}"/>
    <cellStyle name="Normal 6 2 6 2 4" xfId="2451" xr:uid="{DD3F65AB-DB48-4911-875F-89A36F832976}"/>
    <cellStyle name="Normal 6 2 6 2 4 2" xfId="6096" xr:uid="{5C22B8BE-1C25-45C0-8749-17E7178C6631}"/>
    <cellStyle name="Normal 6 2 6 2 5" xfId="4132" xr:uid="{4F47AF4E-D96E-4923-8A57-85B70C4908A7}"/>
    <cellStyle name="Normal 6 2 6 3" xfId="608" xr:uid="{DAE7AF95-5D6C-4683-907E-BEDB2D40797E}"/>
    <cellStyle name="Normal 6 2 6 3 2" xfId="2452" xr:uid="{8C7FA7EF-D936-45C1-BB6E-667ABA036A12}"/>
    <cellStyle name="Normal 6 2 6 3 2 2" xfId="2453" xr:uid="{0658202A-41BF-4F63-8A64-B98B3E03A0F1}"/>
    <cellStyle name="Normal 6 2 6 3 2 2 2" xfId="6097" xr:uid="{A74D62C9-805B-4822-9880-EDFB66855180}"/>
    <cellStyle name="Normal 6 2 6 3 2 3" xfId="6098" xr:uid="{08A4A9C6-3088-48B4-BE11-39A09D77CEB2}"/>
    <cellStyle name="Normal 6 2 6 3 3" xfId="2454" xr:uid="{83C36723-C96F-4CE1-945F-214468C72024}"/>
    <cellStyle name="Normal 6 2 6 3 3 2" xfId="6099" xr:uid="{11F42F38-1330-4179-8177-CA9E2B696E46}"/>
    <cellStyle name="Normal 6 2 6 3 4" xfId="4133" xr:uid="{B73927FD-5FC9-4CFA-996D-CB2D4F37AE82}"/>
    <cellStyle name="Normal 6 2 6 4" xfId="2455" xr:uid="{C721C9ED-0365-4758-B033-8A22B9F0FE64}"/>
    <cellStyle name="Normal 6 2 6 4 2" xfId="2456" xr:uid="{6B2D11C0-BFFB-43E8-B204-41565C92D490}"/>
    <cellStyle name="Normal 6 2 6 4 2 2" xfId="6100" xr:uid="{FE581F4A-8A60-4C69-A737-2A15BEAA4A88}"/>
    <cellStyle name="Normal 6 2 6 4 3" xfId="6101" xr:uid="{963C3682-093F-49F3-B56F-15041B54D250}"/>
    <cellStyle name="Normal 6 2 6 5" xfId="2457" xr:uid="{85F2ED25-0610-4258-8A14-1EF743D0FBA7}"/>
    <cellStyle name="Normal 6 2 6 5 2" xfId="6102" xr:uid="{B78342C7-622C-43F6-8E55-47C044F0951C}"/>
    <cellStyle name="Normal 6 2 6 6" xfId="4134" xr:uid="{00AF9F01-EDC1-442C-BDD5-A63C3553C4C6}"/>
    <cellStyle name="Normal 6 2 7" xfId="255" xr:uid="{7343BED2-DCA6-4262-88B4-C112B465B5DD}"/>
    <cellStyle name="Normal 6 2 7 2" xfId="256" xr:uid="{2BB113BD-03FB-4AAE-9F7E-E2BE4A0DC2DE}"/>
    <cellStyle name="Normal 6 2 7 2 2" xfId="611" xr:uid="{0F629009-F3C0-4762-823B-F14BECE0B4BD}"/>
    <cellStyle name="Normal 6 2 7 2 2 2" xfId="2458" xr:uid="{374267AE-0CFE-4F84-A1BE-CA7375FE66CE}"/>
    <cellStyle name="Normal 6 2 7 2 2 2 2" xfId="2459" xr:uid="{FB4306FC-7EF3-457F-A5E7-D87BCBD9C3E8}"/>
    <cellStyle name="Normal 6 2 7 2 2 2 2 2" xfId="6103" xr:uid="{EE01A821-B399-409D-92CA-2592EDE3CC86}"/>
    <cellStyle name="Normal 6 2 7 2 2 2 3" xfId="6104" xr:uid="{8D56D827-54D3-4DCD-A687-7EEB6F66127C}"/>
    <cellStyle name="Normal 6 2 7 2 2 3" xfId="2460" xr:uid="{3B8D2BE3-C533-44F0-AAAF-E7E57E2C49CE}"/>
    <cellStyle name="Normal 6 2 7 2 2 3 2" xfId="6105" xr:uid="{53F3F31C-D05E-427E-A6DE-4D4C2F054705}"/>
    <cellStyle name="Normal 6 2 7 2 2 4" xfId="4135" xr:uid="{71F0DA4B-21ED-48C5-8BA4-878D819FC784}"/>
    <cellStyle name="Normal 6 2 7 2 3" xfId="2461" xr:uid="{57685A59-88BB-4058-A9C3-6CF1E14A4795}"/>
    <cellStyle name="Normal 6 2 7 2 3 2" xfId="2462" xr:uid="{A27CD6DE-E8CD-43C8-9CF8-8A43955D2235}"/>
    <cellStyle name="Normal 6 2 7 2 3 2 2" xfId="6106" xr:uid="{764E59D8-D33C-4573-A30A-68E560BCDA6B}"/>
    <cellStyle name="Normal 6 2 7 2 3 3" xfId="6107" xr:uid="{B80DB712-BBE6-41B6-875D-99940A73D8F4}"/>
    <cellStyle name="Normal 6 2 7 2 4" xfId="2463" xr:uid="{605FCE21-5078-4682-9629-F23FA1EE7275}"/>
    <cellStyle name="Normal 6 2 7 2 4 2" xfId="6108" xr:uid="{15D5DB6F-08C0-4C91-9AC8-D21AE2FD0DF4}"/>
    <cellStyle name="Normal 6 2 7 2 5" xfId="4136" xr:uid="{F8D33234-BF33-400E-A108-435C4DC19348}"/>
    <cellStyle name="Normal 6 2 7 3" xfId="610" xr:uid="{C6DADD13-36A5-438E-B20D-0E10BA01033E}"/>
    <cellStyle name="Normal 6 2 7 3 2" xfId="2464" xr:uid="{0E5D456E-1D53-46FB-97A2-3CCA7EFD71A1}"/>
    <cellStyle name="Normal 6 2 7 3 2 2" xfId="2465" xr:uid="{E5371EBD-C1AB-4F63-B45E-9EE7D49FE4EF}"/>
    <cellStyle name="Normal 6 2 7 3 2 2 2" xfId="6109" xr:uid="{56C51133-9FE6-4C55-931E-4CC95893AC61}"/>
    <cellStyle name="Normal 6 2 7 3 2 3" xfId="6110" xr:uid="{93F2DF01-CC10-472B-BE2B-CB4F0E78131D}"/>
    <cellStyle name="Normal 6 2 7 3 3" xfId="2466" xr:uid="{A4E89540-C691-4DEB-A855-537DECF13E17}"/>
    <cellStyle name="Normal 6 2 7 3 3 2" xfId="6111" xr:uid="{20CE4C2F-55C4-4B71-BC2F-2BB479C84C76}"/>
    <cellStyle name="Normal 6 2 7 3 4" xfId="4137" xr:uid="{3A83F4C9-4286-4B3E-8ACF-3D80A984F3F2}"/>
    <cellStyle name="Normal 6 2 7 4" xfId="2467" xr:uid="{BC11B7D2-0379-40E8-A407-3BB450FC4DBB}"/>
    <cellStyle name="Normal 6 2 7 4 2" xfId="2468" xr:uid="{08514F69-A646-44F4-A363-99A534CB40CB}"/>
    <cellStyle name="Normal 6 2 7 4 2 2" xfId="6112" xr:uid="{A71750BE-B17C-410F-B3B7-A030F36C12EF}"/>
    <cellStyle name="Normal 6 2 7 4 3" xfId="6113" xr:uid="{7448D0DE-6FBF-46F1-88A7-560DEB0BC10C}"/>
    <cellStyle name="Normal 6 2 7 5" xfId="2469" xr:uid="{2002AB35-947A-4C8C-8CA6-AC18FABCBE4E}"/>
    <cellStyle name="Normal 6 2 7 5 2" xfId="6114" xr:uid="{E67F43F0-53B0-41AC-875E-B6249104A859}"/>
    <cellStyle name="Normal 6 2 7 6" xfId="4138" xr:uid="{35865049-376B-4C13-98D4-8C4FC497AA44}"/>
    <cellStyle name="Normal 6 2 8" xfId="257" xr:uid="{56762888-E979-4E43-830B-9AF2C82CA754}"/>
    <cellStyle name="Normal 6 2 8 2" xfId="612" xr:uid="{1038E393-E85E-4F88-BC66-B1FBC29E1B14}"/>
    <cellStyle name="Normal 6 2 8 2 2" xfId="2470" xr:uid="{E7AF0D07-D346-4AF2-9A2E-5072656919A1}"/>
    <cellStyle name="Normal 6 2 8 2 2 2" xfId="2471" xr:uid="{F8D8BAF9-342D-4929-AF53-BC6EC5B59439}"/>
    <cellStyle name="Normal 6 2 8 2 2 2 2" xfId="6115" xr:uid="{697AE47F-43BC-4E86-8A33-F731E42A08A5}"/>
    <cellStyle name="Normal 6 2 8 2 2 3" xfId="6116" xr:uid="{22C6E41A-3973-4CE8-95D8-D3F16E5A08C6}"/>
    <cellStyle name="Normal 6 2 8 2 3" xfId="2472" xr:uid="{028DD749-5135-40CF-AB8E-250CB5570129}"/>
    <cellStyle name="Normal 6 2 8 2 3 2" xfId="6117" xr:uid="{1D3EE7FB-2DB2-4B66-AB5F-F1B4BA32134C}"/>
    <cellStyle name="Normal 6 2 8 2 4" xfId="4139" xr:uid="{E9AD100E-51EF-4537-B754-307EE47D1BBF}"/>
    <cellStyle name="Normal 6 2 8 3" xfId="2473" xr:uid="{F3CAFC8B-B653-4A24-8A65-BC3620D0C657}"/>
    <cellStyle name="Normal 6 2 8 3 2" xfId="2474" xr:uid="{A36DADA7-E212-49D5-BF84-FB84FFFD5E74}"/>
    <cellStyle name="Normal 6 2 8 3 2 2" xfId="6118" xr:uid="{12CFAA8E-3130-4870-ABFD-C9671379E517}"/>
    <cellStyle name="Normal 6 2 8 3 3" xfId="6119" xr:uid="{FAE666E7-97B0-4218-9F22-0E03F1ACCA88}"/>
    <cellStyle name="Normal 6 2 8 4" xfId="2475" xr:uid="{3A4A960D-DEB1-4D9F-B4D2-9C8097D60E87}"/>
    <cellStyle name="Normal 6 2 8 4 2" xfId="6120" xr:uid="{5FE86C70-D3F5-424B-93B1-1B19A071E222}"/>
    <cellStyle name="Normal 6 2 8 5" xfId="4140" xr:uid="{62D149CF-84C0-4959-838C-76B5CAAD44F7}"/>
    <cellStyle name="Normal 6 2 9" xfId="581" xr:uid="{9F91BE98-14A1-42F0-B7B4-C3473EBD53DE}"/>
    <cellStyle name="Normal 6 2 9 2" xfId="2476" xr:uid="{263DF14B-45EC-4BB5-BA14-683CBEA7AE19}"/>
    <cellStyle name="Normal 6 2 9 2 2" xfId="2477" xr:uid="{93006EFD-FD6A-4889-933A-6E08CDD507A5}"/>
    <cellStyle name="Normal 6 2 9 2 2 2" xfId="6121" xr:uid="{EB1084C4-5640-4310-99DC-6EC180CF2B07}"/>
    <cellStyle name="Normal 6 2 9 2 3" xfId="6122" xr:uid="{70B223D8-7763-4F67-B889-E89868554938}"/>
    <cellStyle name="Normal 6 2 9 3" xfId="2478" xr:uid="{79325AA9-1927-4993-A241-BD6FCAB55039}"/>
    <cellStyle name="Normal 6 2 9 3 2" xfId="6123" xr:uid="{16893BF8-7F7E-462A-9D40-01C064705484}"/>
    <cellStyle name="Normal 6 2 9 4" xfId="4141" xr:uid="{3238A01A-88C4-4EE9-8B22-88ADD9AC8A61}"/>
    <cellStyle name="Normal 6 20" xfId="8891" xr:uid="{1F2728EE-8CE6-4F1A-8208-C83CB5011862}"/>
    <cellStyle name="Normal 6 3" xfId="258" xr:uid="{8F782FA9-C165-4CA3-952B-99E8BA1DF6B7}"/>
    <cellStyle name="Normal 6 3 10" xfId="613" xr:uid="{1CF74C5E-EB95-443F-B301-9029CA4B5AB6}"/>
    <cellStyle name="Normal 6 3 10 2" xfId="2479" xr:uid="{7E5869CA-7080-4AFE-9248-91195B255F44}"/>
    <cellStyle name="Normal 6 3 10 2 2" xfId="2480" xr:uid="{C19D9772-8494-4B1B-BBE7-63B45B4304FB}"/>
    <cellStyle name="Normal 6 3 10 2 2 2" xfId="6124" xr:uid="{B1DB1A17-1EF2-49A5-92A5-C75A9729E1C7}"/>
    <cellStyle name="Normal 6 3 10 2 3" xfId="6125" xr:uid="{10752994-AC58-498B-86C1-8781394A73DD}"/>
    <cellStyle name="Normal 6 3 10 3" xfId="2481" xr:uid="{D07F3A49-2E36-4D0C-83D1-A3CAB3C8DBC5}"/>
    <cellStyle name="Normal 6 3 10 3 2" xfId="6126" xr:uid="{4CE7F7D6-1B6C-4D0A-8ECE-93AFB8B4D8D2}"/>
    <cellStyle name="Normal 6 3 10 4" xfId="4142" xr:uid="{00A7B825-1A83-44DE-A98E-DA1347A5BFC0}"/>
    <cellStyle name="Normal 6 3 11" xfId="2482" xr:uid="{73524571-A1B2-40B7-B9C5-11FD8B6A2585}"/>
    <cellStyle name="Normal 6 3 11 2" xfId="2483" xr:uid="{7B27A9E1-DCCA-4B5C-A818-AF6B0BBCE23A}"/>
    <cellStyle name="Normal 6 3 11 2 2" xfId="6127" xr:uid="{4A2FD8BB-E7C0-4445-A9CE-BCFD98AB4F68}"/>
    <cellStyle name="Normal 6 3 11 3" xfId="6128" xr:uid="{B0C63E19-0DA3-4302-8BBE-989A0F222D33}"/>
    <cellStyle name="Normal 6 3 12" xfId="2484" xr:uid="{9C749524-89C6-4275-B877-20116DE966BA}"/>
    <cellStyle name="Normal 6 3 12 2" xfId="2485" xr:uid="{0E19F1FB-6739-45BE-85F8-92538DBC8C82}"/>
    <cellStyle name="Normal 6 3 12 2 2" xfId="6129" xr:uid="{573EC7D0-2439-4566-A555-0D51AD09886B}"/>
    <cellStyle name="Normal 6 3 12 3" xfId="6130" xr:uid="{E6EFF3D3-8409-4F5A-A703-CD09FE9BDCCD}"/>
    <cellStyle name="Normal 6 3 13" xfId="2486" xr:uid="{9C80C3D4-C661-460A-B940-C7965BA6537F}"/>
    <cellStyle name="Normal 6 3 13 2" xfId="2487" xr:uid="{C1B05B68-6647-46C0-95F3-41BAB53B352D}"/>
    <cellStyle name="Normal 6 3 13 2 2" xfId="6131" xr:uid="{050E3A07-2A49-4828-949E-388BCCB5693D}"/>
    <cellStyle name="Normal 6 3 13 3" xfId="6132" xr:uid="{C0207044-8519-43ED-8FFC-0098148521A5}"/>
    <cellStyle name="Normal 6 3 14" xfId="2488" xr:uid="{164B47CF-8E61-4D53-B337-942B3B355634}"/>
    <cellStyle name="Normal 6 3 14 2" xfId="6133" xr:uid="{23C09405-60E2-4D98-B394-A2F62C5A1E49}"/>
    <cellStyle name="Normal 6 3 15" xfId="4143" xr:uid="{205DC3DC-4AF3-4E1E-90BB-0A1E44098184}"/>
    <cellStyle name="Normal 6 3 16" xfId="8896" xr:uid="{7F06C2D0-39EF-4441-9552-3D716BFC5FD5}"/>
    <cellStyle name="Normal 6 3 2" xfId="259" xr:uid="{53F86571-74A6-41A8-ACE0-B474E43C2260}"/>
    <cellStyle name="Normal 6 3 2 10" xfId="2489" xr:uid="{CA2A9F8F-BDAF-410B-B484-128DF645AE26}"/>
    <cellStyle name="Normal 6 3 2 10 2" xfId="2490" xr:uid="{BC7B0586-5E20-4360-BBDA-758D65DA87B9}"/>
    <cellStyle name="Normal 6 3 2 10 2 2" xfId="6134" xr:uid="{C0CD8DBF-C436-4E4E-99C9-249B8915AA95}"/>
    <cellStyle name="Normal 6 3 2 10 3" xfId="6135" xr:uid="{ABFCC351-C7CC-4093-BE8D-5C2A3506A36F}"/>
    <cellStyle name="Normal 6 3 2 11" xfId="2491" xr:uid="{7F8738E2-95FD-49BC-B0D4-F6E6D02AAAD0}"/>
    <cellStyle name="Normal 6 3 2 11 2" xfId="2492" xr:uid="{7CFAE821-ADCA-4709-B397-A45217ADD3A9}"/>
    <cellStyle name="Normal 6 3 2 11 2 2" xfId="6136" xr:uid="{5A950163-CE42-4AB3-B76C-D1A533ED33AA}"/>
    <cellStyle name="Normal 6 3 2 11 3" xfId="6137" xr:uid="{A5652612-60E9-487A-8798-AED3E84D5D2B}"/>
    <cellStyle name="Normal 6 3 2 12" xfId="2493" xr:uid="{2B41B677-AEBF-4D3D-BA12-371691DB2A24}"/>
    <cellStyle name="Normal 6 3 2 12 2" xfId="6138" xr:uid="{C00E507C-6CD2-42B2-AD68-C13D3664FE79}"/>
    <cellStyle name="Normal 6 3 2 13" xfId="4144" xr:uid="{6341205D-EAC2-47A5-AB0F-7FA442300912}"/>
    <cellStyle name="Normal 6 3 2 2" xfId="260" xr:uid="{87FBE12C-D3B4-456F-8D1A-E92227899326}"/>
    <cellStyle name="Normal 6 3 2 2 2" xfId="261" xr:uid="{70BF2903-00A9-4CE4-BE75-99DC27AF26DC}"/>
    <cellStyle name="Normal 6 3 2 2 2 2" xfId="262" xr:uid="{C9FFD8E8-3CD9-47FD-8FA9-BFD2DB032529}"/>
    <cellStyle name="Normal 6 3 2 2 2 2 10" xfId="6139" xr:uid="{AF6F103A-5776-4E2B-833C-A7A3AC8E65F0}"/>
    <cellStyle name="Normal 6 3 2 2 2 2 2" xfId="617" xr:uid="{4B145076-30D0-428A-8794-6EBBBF8A70D3}"/>
    <cellStyle name="Normal 6 3 2 2 2 2 2 2" xfId="2494" xr:uid="{09663EB7-FDAA-4136-99E4-62BAD2E59E82}"/>
    <cellStyle name="Normal 6 3 2 2 2 2 2 2 2" xfId="2495" xr:uid="{97D55E6F-1D67-48CD-AB4F-22EC053DBFC4}"/>
    <cellStyle name="Normal 6 3 2 2 2 2 2 2 2 2" xfId="6140" xr:uid="{F3B06FA6-3C5B-402D-9CEA-D21B6574CE79}"/>
    <cellStyle name="Normal 6 3 2 2 2 2 2 2 3" xfId="6141" xr:uid="{CE22B54A-019A-4395-A8F1-3596097F3BC7}"/>
    <cellStyle name="Normal 6 3 2 2 2 2 2 3" xfId="2496" xr:uid="{BA534084-6356-441C-87B2-A3C1ED081A16}"/>
    <cellStyle name="Normal 6 3 2 2 2 2 2 3 2" xfId="2497" xr:uid="{6922A617-CD3D-4FC6-926A-2EF58FFFA1E5}"/>
    <cellStyle name="Normal 6 3 2 2 2 2 2 3 2 2" xfId="6142" xr:uid="{BD967B08-3EB2-42B7-8F78-353665A3A40C}"/>
    <cellStyle name="Normal 6 3 2 2 2 2 2 3 3" xfId="2498" xr:uid="{CEFD4F7C-4091-4275-8261-F05CC281FB9C}"/>
    <cellStyle name="Normal 6 3 2 2 2 2 2 3 3 2" xfId="6143" xr:uid="{F67C53C4-8848-49EE-AC63-05BF39FDB890}"/>
    <cellStyle name="Normal 6 3 2 2 2 2 2 3 4" xfId="6144" xr:uid="{18BFE947-428D-4B16-9EFC-560DAF58FBC8}"/>
    <cellStyle name="Normal 6 3 2 2 2 2 2 4" xfId="2499" xr:uid="{877ABB5B-9F4A-47E1-8CE4-0001C66E0764}"/>
    <cellStyle name="Normal 6 3 2 2 2 2 2 4 2" xfId="2500" xr:uid="{5B1F0F23-D03B-478D-88B1-ED4E9E24EAD8}"/>
    <cellStyle name="Normal 6 3 2 2 2 2 2 4 2 2" xfId="6145" xr:uid="{C5D3A007-CFF2-4211-A96F-00D4B619DD2B}"/>
    <cellStyle name="Normal 6 3 2 2 2 2 2 4 3" xfId="6146" xr:uid="{9B7A7978-9AB1-4D42-BFF4-16A508D089DD}"/>
    <cellStyle name="Normal 6 3 2 2 2 2 2 5" xfId="2501" xr:uid="{B74D0F75-9E0F-4822-A595-D12B71E9F4AA}"/>
    <cellStyle name="Normal 6 3 2 2 2 2 2 5 2" xfId="6147" xr:uid="{1103DBA4-2483-443A-80CC-FB6F69803D08}"/>
    <cellStyle name="Normal 6 3 2 2 2 2 2 6" xfId="2502" xr:uid="{581A2FD6-11C6-46B7-BABB-EB3CAC4419C7}"/>
    <cellStyle name="Normal 6 3 2 2 2 2 2 6 2" xfId="2503" xr:uid="{432D73B0-3697-4366-8E17-DF48779EDCB5}"/>
    <cellStyle name="Normal 6 3 2 2 2 2 2 6 2 2" xfId="6148" xr:uid="{BD408410-14A6-4E3B-A80E-B18A0CC1B078}"/>
    <cellStyle name="Normal 6 3 2 2 2 2 2 6 3" xfId="6149" xr:uid="{7AD7CDCC-8DE6-4E65-9DD2-A625A9030782}"/>
    <cellStyle name="Normal 6 3 2 2 2 2 2 7" xfId="6150" xr:uid="{DA42DC88-706B-4008-92D0-EE81E7A1EE44}"/>
    <cellStyle name="Normal 6 3 2 2 2 2 2 8" xfId="7473" xr:uid="{FB72C1AF-A582-4D04-ABFA-829F24547BE9}"/>
    <cellStyle name="Normal 6 3 2 2 2 2 3" xfId="2504" xr:uid="{195D4BD3-08FB-4BEA-A630-C6CAC3CBA942}"/>
    <cellStyle name="Normal 6 3 2 2 2 2 3 2" xfId="2505" xr:uid="{017AF642-20D3-4677-B432-0077E0C7E82C}"/>
    <cellStyle name="Normal 6 3 2 2 2 2 3 2 2" xfId="6151" xr:uid="{1E7EC190-9D88-4489-BEE8-41D200AC2FC3}"/>
    <cellStyle name="Normal 6 3 2 2 2 2 3 3" xfId="6152" xr:uid="{6C35C011-4847-4628-84F2-E9AC2670EB6D}"/>
    <cellStyle name="Normal 6 3 2 2 2 2 4" xfId="2506" xr:uid="{9B51C84E-16BC-4BFF-8D3B-BD9E5949021C}"/>
    <cellStyle name="Normal 6 3 2 2 2 2 4 2" xfId="2507" xr:uid="{D97D36CD-138D-41D7-B9EA-2C86D7800F43}"/>
    <cellStyle name="Normal 6 3 2 2 2 2 4 2 2" xfId="6153" xr:uid="{706C8B39-4D0B-4E0E-B8B8-5EB8715B4032}"/>
    <cellStyle name="Normal 6 3 2 2 2 2 4 3" xfId="2508" xr:uid="{54F74514-1364-4DE6-BDE3-C743F989ABA7}"/>
    <cellStyle name="Normal 6 3 2 2 2 2 4 3 2" xfId="2509" xr:uid="{9185A565-03E8-4342-8FE8-64D7F168E0F5}"/>
    <cellStyle name="Normal 6 3 2 2 2 2 4 3 2 2" xfId="6154" xr:uid="{706D8835-00C8-4884-B98D-2A1AB5C967F6}"/>
    <cellStyle name="Normal 6 3 2 2 2 2 4 3 3" xfId="6155" xr:uid="{DA9CB892-35B8-4A3F-B0BD-3880C5A61265}"/>
    <cellStyle name="Normal 6 3 2 2 2 2 4 4" xfId="6156" xr:uid="{F827B713-6073-444D-9F84-5170B95EE24A}"/>
    <cellStyle name="Normal 6 3 2 2 2 2 4 5" xfId="7359" xr:uid="{422EC960-FAEC-4505-9523-C28B574FA53D}"/>
    <cellStyle name="Normal 6 3 2 2 2 2 4 6" xfId="7536" xr:uid="{1125A6F9-F1F0-4127-88A7-459B0BCC7C39}"/>
    <cellStyle name="Normal 6 3 2 2 2 2 5" xfId="2510" xr:uid="{A0EA23B9-B955-499F-A86B-C0432E7D7CA9}"/>
    <cellStyle name="Normal 6 3 2 2 2 2 5 2" xfId="2511" xr:uid="{80D1C72D-2E6E-480B-AD2C-3E72FF3C5D2D}"/>
    <cellStyle name="Normal 6 3 2 2 2 2 5 2 2" xfId="6157" xr:uid="{E5D18842-93E2-4915-8DED-7FCA7657347A}"/>
    <cellStyle name="Normal 6 3 2 2 2 2 5 3" xfId="6158" xr:uid="{850080F3-4AFA-4602-A609-E409E62849AE}"/>
    <cellStyle name="Normal 6 3 2 2 2 2 6" xfId="2512" xr:uid="{C7ECBBC2-69ED-4A21-A601-3AA8573C27F3}"/>
    <cellStyle name="Normal 6 3 2 2 2 2 6 2" xfId="6159" xr:uid="{33A363F2-1852-4020-9421-795C4CB8D129}"/>
    <cellStyle name="Normal 6 3 2 2 2 2 7" xfId="2513" xr:uid="{00F47E2D-3407-457D-ABE9-EEE35D0F09D1}"/>
    <cellStyle name="Normal 6 3 2 2 2 2 7 2" xfId="6160" xr:uid="{6A847F4B-C4B8-4F23-8D67-7936E11BE050}"/>
    <cellStyle name="Normal 6 3 2 2 2 2 8" xfId="2514" xr:uid="{B5FB2B40-19FE-42B9-9247-C7F8BE86E853}"/>
    <cellStyle name="Normal 6 3 2 2 2 2 8 2" xfId="2515" xr:uid="{4F8EC6D8-E91E-4EA0-93A2-C7B3FA091884}"/>
    <cellStyle name="Normal 6 3 2 2 2 2 8 2 2" xfId="6161" xr:uid="{B515504C-7408-4398-B6F3-94FAC423EAB3}"/>
    <cellStyle name="Normal 6 3 2 2 2 2 8 3" xfId="6162" xr:uid="{C5827B47-A44C-493E-9143-EBBF38D98529}"/>
    <cellStyle name="Normal 6 3 2 2 2 2 8 4" xfId="7528" xr:uid="{0E2EF382-92EB-4AE4-98C4-598F318D8D74}"/>
    <cellStyle name="Normal 6 3 2 2 2 2 9" xfId="6163" xr:uid="{FF8ECDC2-E61F-4C1F-BC12-7430D1B1E8E3}"/>
    <cellStyle name="Normal 6 3 2 2 2 2 9 2" xfId="6164" xr:uid="{95205CA5-C8E2-4558-8B24-F1BB918C1998}"/>
    <cellStyle name="Normal 6 3 2 2 2 3" xfId="616" xr:uid="{E5D6B32E-5FB2-41CD-B9E1-D7E427D8E914}"/>
    <cellStyle name="Normal 6 3 2 2 2 3 2" xfId="2516" xr:uid="{BB4E7453-6CBC-45AE-94C5-A76CDE6527AF}"/>
    <cellStyle name="Normal 6 3 2 2 2 3 2 2" xfId="2517" xr:uid="{2638880A-22BA-4B3C-8676-7A67B57E3147}"/>
    <cellStyle name="Normal 6 3 2 2 2 3 2 2 2" xfId="6165" xr:uid="{5AE1AEEF-A28B-4645-9A84-A3B648D52C3F}"/>
    <cellStyle name="Normal 6 3 2 2 2 3 2 3" xfId="6166" xr:uid="{EB395BCC-4A60-4159-823B-034C780532A8}"/>
    <cellStyle name="Normal 6 3 2 2 2 3 3" xfId="2518" xr:uid="{2E4BB05A-1AE3-446F-8D13-1F1097063683}"/>
    <cellStyle name="Normal 6 3 2 2 2 3 3 2" xfId="6167" xr:uid="{0AD367A5-EFB9-4F19-9036-B9DFA00C625C}"/>
    <cellStyle name="Normal 6 3 2 2 2 3 4" xfId="4145" xr:uid="{B3474BFD-9287-4412-90CD-CCE7A2698825}"/>
    <cellStyle name="Normal 6 3 2 2 2 4" xfId="2519" xr:uid="{20523683-D823-46BD-9C9D-4A686CC75ABA}"/>
    <cellStyle name="Normal 6 3 2 2 2 4 2" xfId="2520" xr:uid="{D8D6FF26-8842-475D-B470-5439A848E124}"/>
    <cellStyle name="Normal 6 3 2 2 2 4 2 2" xfId="6168" xr:uid="{309384A4-421F-4FF9-B4C7-D3B10750E7A8}"/>
    <cellStyle name="Normal 6 3 2 2 2 4 3" xfId="6169" xr:uid="{9EDB971B-8DA2-45A0-941E-69FCFE69CF7B}"/>
    <cellStyle name="Normal 6 3 2 2 2 5" xfId="2521" xr:uid="{B6076E36-93A8-4A64-9FDF-7F5E2BB25883}"/>
    <cellStyle name="Normal 6 3 2 2 2 5 2" xfId="6170" xr:uid="{DBDC15DC-041C-4B0C-8CDE-DC88E22257D7}"/>
    <cellStyle name="Normal 6 3 2 2 2 6" xfId="4146" xr:uid="{F376F788-B328-4DD6-9712-B61BEFA7C86B}"/>
    <cellStyle name="Normal 6 3 2 2 3" xfId="263" xr:uid="{DF820E03-5935-4727-B103-EB43259D5A39}"/>
    <cellStyle name="Normal 6 3 2 2 3 2" xfId="618" xr:uid="{95CAC0CF-3AB5-428E-81CC-D5DB828B62AC}"/>
    <cellStyle name="Normal 6 3 2 2 3 2 2" xfId="2522" xr:uid="{99DC066F-B5AB-4FFB-A741-17C44D1E6FCE}"/>
    <cellStyle name="Normal 6 3 2 2 3 2 2 2" xfId="2523" xr:uid="{AC84E40D-3DD9-47A8-B6F7-FD46DD557988}"/>
    <cellStyle name="Normal 6 3 2 2 3 2 2 2 2" xfId="6171" xr:uid="{1EF01923-45A8-430D-8235-DA6A7FECE2FF}"/>
    <cellStyle name="Normal 6 3 2 2 3 2 2 3" xfId="6172" xr:uid="{C52C6695-DA2E-4A7C-B73D-0F82C5192D12}"/>
    <cellStyle name="Normal 6 3 2 2 3 2 3" xfId="2524" xr:uid="{96F16821-44CD-4AAB-9CE9-92B291B837FE}"/>
    <cellStyle name="Normal 6 3 2 2 3 2 3 2" xfId="6173" xr:uid="{6F0B7006-8002-4AB0-B496-C7A3623DC5ED}"/>
    <cellStyle name="Normal 6 3 2 2 3 2 4" xfId="4147" xr:uid="{939D519A-B960-4463-8FC4-DDCF631751CB}"/>
    <cellStyle name="Normal 6 3 2 2 3 3" xfId="2525" xr:uid="{67E56976-3D06-4263-89B5-FA741B42FBA4}"/>
    <cellStyle name="Normal 6 3 2 2 3 3 2" xfId="2526" xr:uid="{00C76F1F-46FD-43B6-B205-9A6826826A7F}"/>
    <cellStyle name="Normal 6 3 2 2 3 3 2 2" xfId="6174" xr:uid="{B1A42CA8-CC35-4C87-BD32-5690BC3510F8}"/>
    <cellStyle name="Normal 6 3 2 2 3 3 3" xfId="6175" xr:uid="{1A2D1DD2-CA3E-4B3E-8DB7-FBAF4F5335BF}"/>
    <cellStyle name="Normal 6 3 2 2 3 4" xfId="2527" xr:uid="{76534ABF-DAA4-4D10-A36A-4FFB8CEC821D}"/>
    <cellStyle name="Normal 6 3 2 2 3 4 2" xfId="6176" xr:uid="{9B8CF456-4FA9-4CF4-8830-8BEFE8865ACC}"/>
    <cellStyle name="Normal 6 3 2 2 3 5" xfId="4148" xr:uid="{E0C20493-FB9A-40D4-87BD-26703791DBAE}"/>
    <cellStyle name="Normal 6 3 2 2 4" xfId="615" xr:uid="{92924F4A-5493-43BC-8403-08505449A8EF}"/>
    <cellStyle name="Normal 6 3 2 2 4 2" xfId="2528" xr:uid="{5E112386-EC64-4293-B433-21AA1D04E4E5}"/>
    <cellStyle name="Normal 6 3 2 2 4 2 2" xfId="2529" xr:uid="{DC616C41-BFF6-4367-A02C-42D4979F6C6B}"/>
    <cellStyle name="Normal 6 3 2 2 4 2 2 2" xfId="6177" xr:uid="{1B710A08-5988-4B6E-9BBB-5AB3531AB75A}"/>
    <cellStyle name="Normal 6 3 2 2 4 2 3" xfId="6178" xr:uid="{7A171D59-9DC7-4951-B511-A66BE34AAB45}"/>
    <cellStyle name="Normal 6 3 2 2 4 3" xfId="2530" xr:uid="{F3F6E428-4ACF-4B97-8E34-15EE1931C49D}"/>
    <cellStyle name="Normal 6 3 2 2 4 3 2" xfId="6179" xr:uid="{B084600E-F30A-4C1E-A32D-5EE9201B9735}"/>
    <cellStyle name="Normal 6 3 2 2 4 4" xfId="4149" xr:uid="{BD3288FF-9B0F-4A0D-99D3-ACFE4E9B9237}"/>
    <cellStyle name="Normal 6 3 2 2 5" xfId="2531" xr:uid="{E22E8F46-66C2-4C9A-984F-4ECBD9DACD7E}"/>
    <cellStyle name="Normal 6 3 2 2 5 2" xfId="2532" xr:uid="{445CF16A-713C-4C52-8149-B6F4753A2B60}"/>
    <cellStyle name="Normal 6 3 2 2 5 2 2" xfId="6180" xr:uid="{FB9EED4E-2A68-4913-BBBB-095030F07708}"/>
    <cellStyle name="Normal 6 3 2 2 5 3" xfId="6181" xr:uid="{5D2576CA-5C6C-43B3-A6D2-285FCEFBAFF8}"/>
    <cellStyle name="Normal 6 3 2 2 6" xfId="2533" xr:uid="{6E10B495-092A-481D-A132-F36E63EA4276}"/>
    <cellStyle name="Normal 6 3 2 2 6 2" xfId="6182" xr:uid="{C17EC649-9A4E-4F49-8976-E654A7385B74}"/>
    <cellStyle name="Normal 6 3 2 2 7" xfId="4150" xr:uid="{F218F2C9-279E-4810-B83A-E9B392316F11}"/>
    <cellStyle name="Normal 6 3 2 3" xfId="264" xr:uid="{D9A6C53B-0ACC-4A48-BFFB-C559DDFBF540}"/>
    <cellStyle name="Normal 6 3 2 3 2" xfId="265" xr:uid="{378238C9-AEDE-45DE-B06B-ADF99B0C820E}"/>
    <cellStyle name="Normal 6 3 2 3 2 2" xfId="266" xr:uid="{B713353B-9527-4655-A714-70A5C880DC93}"/>
    <cellStyle name="Normal 6 3 2 3 2 2 2" xfId="621" xr:uid="{2B3A31DD-977D-4BF3-8141-5312F8F1A3E0}"/>
    <cellStyle name="Normal 6 3 2 3 2 2 2 2" xfId="2534" xr:uid="{5A50F45E-3E81-4220-B5A1-E90160A2EA55}"/>
    <cellStyle name="Normal 6 3 2 3 2 2 2 2 2" xfId="2535" xr:uid="{95435915-96AF-4E04-8C99-D425F98DBE2F}"/>
    <cellStyle name="Normal 6 3 2 3 2 2 2 2 2 2" xfId="6183" xr:uid="{810ED27C-ED2F-449C-816C-8B214CB9FF4D}"/>
    <cellStyle name="Normal 6 3 2 3 2 2 2 2 3" xfId="6184" xr:uid="{5EA23F14-9856-4034-A056-8B5252993A77}"/>
    <cellStyle name="Normal 6 3 2 3 2 2 2 3" xfId="2536" xr:uid="{2DF23023-3808-4836-BDB8-806D02C996A8}"/>
    <cellStyle name="Normal 6 3 2 3 2 2 2 3 2" xfId="6185" xr:uid="{1CC61474-4F0E-4B83-91E6-B84A37580D6C}"/>
    <cellStyle name="Normal 6 3 2 3 2 2 2 4" xfId="4151" xr:uid="{6F50C3BE-C52C-4595-A5E1-2B36FC1FE5EE}"/>
    <cellStyle name="Normal 6 3 2 3 2 2 3" xfId="2537" xr:uid="{83F79342-2B82-453D-B96F-DCAAB168F4AF}"/>
    <cellStyle name="Normal 6 3 2 3 2 2 3 2" xfId="2538" xr:uid="{03DB415B-E9F1-4334-970F-E72DCFE59CA7}"/>
    <cellStyle name="Normal 6 3 2 3 2 2 3 2 2" xfId="6186" xr:uid="{BD14B3D2-CBF5-4D8E-8237-4508663C7030}"/>
    <cellStyle name="Normal 6 3 2 3 2 2 3 3" xfId="6187" xr:uid="{A76B2C64-0E55-4BD0-9819-B965B9F138ED}"/>
    <cellStyle name="Normal 6 3 2 3 2 2 4" xfId="2539" xr:uid="{827304F9-8B48-4C32-92D2-8D3867EE3A21}"/>
    <cellStyle name="Normal 6 3 2 3 2 2 4 2" xfId="6188" xr:uid="{D94A3BF8-7066-4DB4-A52C-62AACF6D1972}"/>
    <cellStyle name="Normal 6 3 2 3 2 2 5" xfId="4152" xr:uid="{154A2649-3B4A-4F06-AEB9-80C01A263551}"/>
    <cellStyle name="Normal 6 3 2 3 2 3" xfId="620" xr:uid="{A44F078B-4A6C-4A87-B160-7ECEDCC95A9B}"/>
    <cellStyle name="Normal 6 3 2 3 2 3 2" xfId="2540" xr:uid="{AC1B2738-F940-4C7C-B295-840636A58EFF}"/>
    <cellStyle name="Normal 6 3 2 3 2 3 2 2" xfId="2541" xr:uid="{C70C298E-418F-4301-8D06-CCCA768581A4}"/>
    <cellStyle name="Normal 6 3 2 3 2 3 2 2 2" xfId="6189" xr:uid="{597FACAB-F38D-4928-9BFD-CA28E49B8F0D}"/>
    <cellStyle name="Normal 6 3 2 3 2 3 2 3" xfId="6190" xr:uid="{A3827EF8-75B2-4662-8138-2E0F0E4141CA}"/>
    <cellStyle name="Normal 6 3 2 3 2 3 3" xfId="2542" xr:uid="{219892AF-EE7D-486B-91A3-35B3A2BDF0C1}"/>
    <cellStyle name="Normal 6 3 2 3 2 3 3 2" xfId="6191" xr:uid="{51F64D17-0B51-4A7A-8E8C-05474872443F}"/>
    <cellStyle name="Normal 6 3 2 3 2 3 4" xfId="4153" xr:uid="{BE60EA7F-B4FC-477D-A030-D106CEE3D46D}"/>
    <cellStyle name="Normal 6 3 2 3 2 4" xfId="2543" xr:uid="{E90269B5-27CF-4089-84D0-D94261AB452E}"/>
    <cellStyle name="Normal 6 3 2 3 2 4 2" xfId="2544" xr:uid="{4B4E47CD-D1FC-4405-8A1C-0D20CC5711C2}"/>
    <cellStyle name="Normal 6 3 2 3 2 4 2 2" xfId="6192" xr:uid="{87C881C4-9112-4E54-BD35-0D32D8283EA9}"/>
    <cellStyle name="Normal 6 3 2 3 2 4 3" xfId="6193" xr:uid="{391331B5-F68F-4223-8925-B089A023077A}"/>
    <cellStyle name="Normal 6 3 2 3 2 5" xfId="2545" xr:uid="{04D3D06F-4A01-4C66-B0D1-154CEAD0BC37}"/>
    <cellStyle name="Normal 6 3 2 3 2 5 2" xfId="6194" xr:uid="{18B99206-9915-411B-BA65-C40D0A21683A}"/>
    <cellStyle name="Normal 6 3 2 3 2 6" xfId="4154" xr:uid="{819B47E4-244C-4E1F-BDA9-27E060577577}"/>
    <cellStyle name="Normal 6 3 2 3 3" xfId="267" xr:uid="{38E87006-7FA8-47B8-8C7E-2B1F1CD1F8A8}"/>
    <cellStyle name="Normal 6 3 2 3 3 2" xfId="622" xr:uid="{DB41D6BA-EDE9-4C36-81A4-F5CD16C2F4DD}"/>
    <cellStyle name="Normal 6 3 2 3 3 2 2" xfId="2546" xr:uid="{CE485E15-A6F0-40C0-8B88-3BDFC62875D7}"/>
    <cellStyle name="Normal 6 3 2 3 3 2 2 2" xfId="2547" xr:uid="{972521F4-9FFC-4674-BA51-09BC5EABA12D}"/>
    <cellStyle name="Normal 6 3 2 3 3 2 2 2 2" xfId="6195" xr:uid="{D89F77F5-F621-4E8F-BE64-5FD52EA88AA4}"/>
    <cellStyle name="Normal 6 3 2 3 3 2 2 3" xfId="6196" xr:uid="{5317F400-C4DF-431F-91B7-10C00F4BBD65}"/>
    <cellStyle name="Normal 6 3 2 3 3 2 3" xfId="2548" xr:uid="{F9B8E193-A877-4961-8790-F8B6F81C5783}"/>
    <cellStyle name="Normal 6 3 2 3 3 2 3 2" xfId="6197" xr:uid="{E70CDCC8-9521-45F3-96EF-34048ADACAD2}"/>
    <cellStyle name="Normal 6 3 2 3 3 2 4" xfId="4155" xr:uid="{10A06714-51EB-4C72-94B5-6A8EAAE90ED9}"/>
    <cellStyle name="Normal 6 3 2 3 3 3" xfId="2549" xr:uid="{05F53464-E38F-4957-AA8A-56DEB168EF8E}"/>
    <cellStyle name="Normal 6 3 2 3 3 3 2" xfId="2550" xr:uid="{2D0FBA74-DD04-4439-8755-954A0310F28D}"/>
    <cellStyle name="Normal 6 3 2 3 3 3 2 2" xfId="6198" xr:uid="{6DC6EB5A-BD19-41CB-9B4A-97897F170240}"/>
    <cellStyle name="Normal 6 3 2 3 3 3 3" xfId="6199" xr:uid="{5CD337B1-D851-4DDB-ADC4-EA46EA7397FB}"/>
    <cellStyle name="Normal 6 3 2 3 3 4" xfId="2551" xr:uid="{E2538035-4651-4250-838F-7D472A2AE328}"/>
    <cellStyle name="Normal 6 3 2 3 3 4 2" xfId="6200" xr:uid="{3ACAEA44-B3BA-415D-A2D8-895FBBD4A0FF}"/>
    <cellStyle name="Normal 6 3 2 3 3 5" xfId="4156" xr:uid="{DC0E3E81-8012-431E-A4A5-995DDD120428}"/>
    <cellStyle name="Normal 6 3 2 3 4" xfId="619" xr:uid="{7DB4C8BC-D2C0-4077-9179-9104EC1F28FC}"/>
    <cellStyle name="Normal 6 3 2 3 4 2" xfId="2552" xr:uid="{3F37E762-54D6-4835-B4DD-09E8A5483E01}"/>
    <cellStyle name="Normal 6 3 2 3 4 2 2" xfId="2553" xr:uid="{8149E409-2BBF-4A74-868F-B012FEE9D0AF}"/>
    <cellStyle name="Normal 6 3 2 3 4 2 2 2" xfId="6201" xr:uid="{E5CE51B6-6018-4BF9-9C4C-F796647D551D}"/>
    <cellStyle name="Normal 6 3 2 3 4 2 3" xfId="6202" xr:uid="{1A981798-5D97-4688-A7E8-119694004E33}"/>
    <cellStyle name="Normal 6 3 2 3 4 3" xfId="2554" xr:uid="{F6526D69-370A-47B3-8C71-87AEBEE51CC0}"/>
    <cellStyle name="Normal 6 3 2 3 4 3 2" xfId="6203" xr:uid="{C7AF8584-DB76-41C4-82A6-36E65141B7A7}"/>
    <cellStyle name="Normal 6 3 2 3 4 4" xfId="4157" xr:uid="{F07FEE5C-8AD5-4400-8F40-73CC35783FE0}"/>
    <cellStyle name="Normal 6 3 2 3 5" xfId="2555" xr:uid="{6806EA5D-F847-4114-A0BD-63A2686FA69D}"/>
    <cellStyle name="Normal 6 3 2 3 5 2" xfId="2556" xr:uid="{1A50979E-E7A7-44BB-89F7-B8E648431460}"/>
    <cellStyle name="Normal 6 3 2 3 5 2 2" xfId="6204" xr:uid="{716C79B5-D83B-4740-94C0-FE7C36FA4BD8}"/>
    <cellStyle name="Normal 6 3 2 3 5 3" xfId="6205" xr:uid="{85750D49-DCD1-4757-B552-1359A98641B3}"/>
    <cellStyle name="Normal 6 3 2 3 6" xfId="2557" xr:uid="{8F1C72DF-E521-49D8-96BB-A727325EED4A}"/>
    <cellStyle name="Normal 6 3 2 3 6 2" xfId="6206" xr:uid="{642A04D5-2C82-4D48-B0E3-5DA351670FF4}"/>
    <cellStyle name="Normal 6 3 2 3 7" xfId="4158" xr:uid="{269EC546-C6C5-41AE-8C91-31F24A5EF447}"/>
    <cellStyle name="Normal 6 3 2 4" xfId="268" xr:uid="{73C997F1-1817-4BA6-AAEE-4EDCD055E77B}"/>
    <cellStyle name="Normal 6 3 2 4 2" xfId="269" xr:uid="{CBAEFAC2-6093-4FF5-99AC-E71549FFD218}"/>
    <cellStyle name="Normal 6 3 2 4 2 2" xfId="624" xr:uid="{D61D9BE3-67C2-4EAF-9909-2C0BF9C722B9}"/>
    <cellStyle name="Normal 6 3 2 4 2 2 2" xfId="2558" xr:uid="{D271C649-E92B-4950-961A-B9A661D9FABA}"/>
    <cellStyle name="Normal 6 3 2 4 2 2 2 2" xfId="2559" xr:uid="{E5C45962-FC1B-4E0D-9957-5BEED22566D5}"/>
    <cellStyle name="Normal 6 3 2 4 2 2 2 2 2" xfId="6207" xr:uid="{CA727B4B-1A4F-4003-B41C-989C3DD6E8A0}"/>
    <cellStyle name="Normal 6 3 2 4 2 2 2 3" xfId="6208" xr:uid="{B24E2C88-6CD0-428C-8E55-F42BD2966A28}"/>
    <cellStyle name="Normal 6 3 2 4 2 2 3" xfId="2560" xr:uid="{EE00CBD1-1AF3-450D-941E-84BADB0E275D}"/>
    <cellStyle name="Normal 6 3 2 4 2 2 3 2" xfId="6209" xr:uid="{7EBC9511-5A85-4E61-9BDB-FBFAF4C887EC}"/>
    <cellStyle name="Normal 6 3 2 4 2 2 4" xfId="4159" xr:uid="{05D219DD-297B-412D-9DFF-CDFD2E878744}"/>
    <cellStyle name="Normal 6 3 2 4 2 3" xfId="2561" xr:uid="{5247DBC8-D21A-46A8-88C7-0FBD737E586C}"/>
    <cellStyle name="Normal 6 3 2 4 2 3 2" xfId="2562" xr:uid="{9D4B2BC7-57CA-440D-B485-2DD52CBBC121}"/>
    <cellStyle name="Normal 6 3 2 4 2 3 2 2" xfId="6210" xr:uid="{15362D51-9027-470F-A3B1-20D80EF36452}"/>
    <cellStyle name="Normal 6 3 2 4 2 3 3" xfId="6211" xr:uid="{A7A9D819-22D6-4266-94EF-1439BE82930F}"/>
    <cellStyle name="Normal 6 3 2 4 2 4" xfId="2563" xr:uid="{63FD5323-AFEF-4351-8AA6-E85F4BA705DC}"/>
    <cellStyle name="Normal 6 3 2 4 2 4 2" xfId="6212" xr:uid="{DB854FBA-F14D-4A29-9FFC-977708435ADC}"/>
    <cellStyle name="Normal 6 3 2 4 2 5" xfId="4160" xr:uid="{A95B08F6-E056-4FBD-9231-FC0A507DD665}"/>
    <cellStyle name="Normal 6 3 2 4 3" xfId="623" xr:uid="{CA338F38-9A2E-4E0E-9016-A2261D1AF6B9}"/>
    <cellStyle name="Normal 6 3 2 4 3 2" xfId="2564" xr:uid="{640934C3-71A9-4645-B455-A0BE53786CAB}"/>
    <cellStyle name="Normal 6 3 2 4 3 2 2" xfId="2565" xr:uid="{968D981B-A608-4014-9997-1B07FB1F2528}"/>
    <cellStyle name="Normal 6 3 2 4 3 2 2 2" xfId="6213" xr:uid="{2D38717B-34C4-4921-82AB-D37409528B1D}"/>
    <cellStyle name="Normal 6 3 2 4 3 2 3" xfId="6214" xr:uid="{E277E183-6058-4E54-A1BC-BD6394795D00}"/>
    <cellStyle name="Normal 6 3 2 4 3 3" xfId="2566" xr:uid="{303CB1BD-B017-4A22-9B16-9EDDAB78E94F}"/>
    <cellStyle name="Normal 6 3 2 4 3 3 2" xfId="6215" xr:uid="{BB6E15D3-D31A-4AAE-B0B8-0ADE117D6C3F}"/>
    <cellStyle name="Normal 6 3 2 4 3 4" xfId="4161" xr:uid="{A26850DB-A585-4BD0-BDF4-92DE4F721A09}"/>
    <cellStyle name="Normal 6 3 2 4 4" xfId="2567" xr:uid="{01A91DDA-272C-42C6-92DB-D6427FD98F6D}"/>
    <cellStyle name="Normal 6 3 2 4 4 2" xfId="2568" xr:uid="{B337344F-93AE-4590-9D95-374732A9887D}"/>
    <cellStyle name="Normal 6 3 2 4 4 2 2" xfId="6216" xr:uid="{DD8ED954-57F1-4E5C-9CCE-D732F3347BE2}"/>
    <cellStyle name="Normal 6 3 2 4 4 3" xfId="6217" xr:uid="{8803D4C9-367E-4B52-829B-9895E617F488}"/>
    <cellStyle name="Normal 6 3 2 4 5" xfId="2569" xr:uid="{ADF7C6F1-FE4A-4087-BB99-078B999EFA67}"/>
    <cellStyle name="Normal 6 3 2 4 5 2" xfId="6218" xr:uid="{A6014DA5-2AF7-42D1-B37E-F19F92BB7002}"/>
    <cellStyle name="Normal 6 3 2 4 6" xfId="4162" xr:uid="{C6BE567C-C190-40A6-90A9-C89C99AD5958}"/>
    <cellStyle name="Normal 6 3 2 5" xfId="270" xr:uid="{16104C2C-FE4C-427D-84AC-FCDFE1E4918E}"/>
    <cellStyle name="Normal 6 3 2 5 2" xfId="271" xr:uid="{7B00CF9C-FB75-41F6-A4E0-F15C1B61052A}"/>
    <cellStyle name="Normal 6 3 2 5 2 2" xfId="626" xr:uid="{5286D543-9715-4B67-A0E6-DBA61AEA9A7B}"/>
    <cellStyle name="Normal 6 3 2 5 2 2 2" xfId="2570" xr:uid="{074C05F0-FBAF-4D1E-AB48-B3E8918FC667}"/>
    <cellStyle name="Normal 6 3 2 5 2 2 2 2" xfId="2571" xr:uid="{174553E3-1B2E-488D-989C-0C5C71C0D546}"/>
    <cellStyle name="Normal 6 3 2 5 2 2 2 2 2" xfId="6219" xr:uid="{D432E831-EC00-4F11-A2F7-3BC556766E31}"/>
    <cellStyle name="Normal 6 3 2 5 2 2 2 3" xfId="6220" xr:uid="{F430EA77-2B28-44E2-A7D7-E4C83AFA4F86}"/>
    <cellStyle name="Normal 6 3 2 5 2 2 3" xfId="2572" xr:uid="{0E01BDF3-C847-4654-A8B7-67C17341A1AE}"/>
    <cellStyle name="Normal 6 3 2 5 2 2 3 2" xfId="6221" xr:uid="{1D0F06B0-B0E8-4B2E-8C3F-5FEE3018622A}"/>
    <cellStyle name="Normal 6 3 2 5 2 2 4" xfId="4163" xr:uid="{56C7218E-7E27-4195-B80B-1C1A15006504}"/>
    <cellStyle name="Normal 6 3 2 5 2 3" xfId="2573" xr:uid="{BC2A85EB-7B37-4C82-91AF-2A19C2875BD8}"/>
    <cellStyle name="Normal 6 3 2 5 2 3 2" xfId="2574" xr:uid="{47CBE6D8-6B9D-499B-901D-FE081536758B}"/>
    <cellStyle name="Normal 6 3 2 5 2 3 2 2" xfId="6222" xr:uid="{F5C0EDAC-F98D-43B1-9009-ECDC520DADD8}"/>
    <cellStyle name="Normal 6 3 2 5 2 3 3" xfId="6223" xr:uid="{C33E6E76-0F26-4470-A3C7-04BE6ACD2458}"/>
    <cellStyle name="Normal 6 3 2 5 2 4" xfId="2575" xr:uid="{629A9AFC-D3B4-4EA6-BBDA-D05F6070CCBB}"/>
    <cellStyle name="Normal 6 3 2 5 2 4 2" xfId="6224" xr:uid="{F469A045-F293-411E-B077-09001BD96D24}"/>
    <cellStyle name="Normal 6 3 2 5 2 5" xfId="4164" xr:uid="{811A3019-4524-4309-A137-CEE45F4A2EE0}"/>
    <cellStyle name="Normal 6 3 2 5 3" xfId="625" xr:uid="{7A0821B8-75AF-4935-9371-9F792B17445C}"/>
    <cellStyle name="Normal 6 3 2 5 3 2" xfId="2576" xr:uid="{92659FCF-2109-447D-AA2F-195251D940E7}"/>
    <cellStyle name="Normal 6 3 2 5 3 2 2" xfId="2577" xr:uid="{EF94796D-7045-4934-9BBA-BEAC805D0B2B}"/>
    <cellStyle name="Normal 6 3 2 5 3 2 2 2" xfId="6225" xr:uid="{4E72ACBE-7881-4892-A38D-7C84678ECE72}"/>
    <cellStyle name="Normal 6 3 2 5 3 2 3" xfId="6226" xr:uid="{1E81F2F2-64B3-4092-BA72-C8A116195E56}"/>
    <cellStyle name="Normal 6 3 2 5 3 3" xfId="2578" xr:uid="{0BFC4695-74B0-4174-96BC-6B6678EC4272}"/>
    <cellStyle name="Normal 6 3 2 5 3 3 2" xfId="6227" xr:uid="{D3D8B1C8-F848-4FAD-B35B-024313088141}"/>
    <cellStyle name="Normal 6 3 2 5 3 4" xfId="4165" xr:uid="{127093EE-E229-49A3-81CC-B167E2F5D029}"/>
    <cellStyle name="Normal 6 3 2 5 4" xfId="2579" xr:uid="{1D790AF3-79D2-48AB-8E17-32E8145AF69F}"/>
    <cellStyle name="Normal 6 3 2 5 4 2" xfId="2580" xr:uid="{A3CFD4D7-8893-4872-A92E-190982DD1ED4}"/>
    <cellStyle name="Normal 6 3 2 5 4 2 2" xfId="6228" xr:uid="{A4EDE727-652A-4BA5-AA60-FF4DC9500DD6}"/>
    <cellStyle name="Normal 6 3 2 5 4 3" xfId="6229" xr:uid="{0E6EABDF-1F8D-4AB9-A309-45104CB8E6F1}"/>
    <cellStyle name="Normal 6 3 2 5 5" xfId="2581" xr:uid="{0BFA02CB-D369-44A0-9C96-EDA2E084E32C}"/>
    <cellStyle name="Normal 6 3 2 5 5 2" xfId="6230" xr:uid="{312C4329-9D33-430E-B959-DDEBB06B14AB}"/>
    <cellStyle name="Normal 6 3 2 5 6" xfId="4166" xr:uid="{B4A382B3-A5E3-4ECD-BB3F-999D7074C3E3}"/>
    <cellStyle name="Normal 6 3 2 6" xfId="272" xr:uid="{2F7D05B1-7FFC-49CC-ADD3-0913D8B4E3E1}"/>
    <cellStyle name="Normal 6 3 2 6 2" xfId="273" xr:uid="{DDD43A66-5C5F-4809-BD84-D85F79C4B063}"/>
    <cellStyle name="Normal 6 3 2 6 2 2" xfId="628" xr:uid="{FEA952D5-2C93-49F4-8971-20F681DAA804}"/>
    <cellStyle name="Normal 6 3 2 6 2 2 2" xfId="2582" xr:uid="{0ACF1934-2DCB-411C-96FF-A183836D04CC}"/>
    <cellStyle name="Normal 6 3 2 6 2 2 2 2" xfId="2583" xr:uid="{A0176207-9292-44CA-A76C-0140EC0FCADB}"/>
    <cellStyle name="Normal 6 3 2 6 2 2 2 2 2" xfId="6231" xr:uid="{1209AA33-FC87-4959-9534-6BDE005A2521}"/>
    <cellStyle name="Normal 6 3 2 6 2 2 2 3" xfId="6232" xr:uid="{8A66053F-FBF6-4A10-9057-836EA16E9977}"/>
    <cellStyle name="Normal 6 3 2 6 2 2 3" xfId="2584" xr:uid="{799965D4-E7AB-4F3F-82E8-17FABA125786}"/>
    <cellStyle name="Normal 6 3 2 6 2 2 3 2" xfId="6233" xr:uid="{8187BC9A-31F9-4F91-BB26-88D249058B21}"/>
    <cellStyle name="Normal 6 3 2 6 2 2 4" xfId="4167" xr:uid="{489CC9AC-CB5E-4025-B7E1-7FDDBE52B8CE}"/>
    <cellStyle name="Normal 6 3 2 6 2 3" xfId="2585" xr:uid="{4F7F9979-ADD2-493D-B63A-BBDD9321D3C0}"/>
    <cellStyle name="Normal 6 3 2 6 2 3 2" xfId="2586" xr:uid="{E21327B7-22FD-4E27-9F7A-4ABC5FE39D4A}"/>
    <cellStyle name="Normal 6 3 2 6 2 3 2 2" xfId="6234" xr:uid="{984386DD-EC23-44D0-AF2C-AA2FCD29B753}"/>
    <cellStyle name="Normal 6 3 2 6 2 3 3" xfId="6235" xr:uid="{E4D4517A-1BF6-4497-A644-36101769C06B}"/>
    <cellStyle name="Normal 6 3 2 6 2 4" xfId="2587" xr:uid="{D05ED84B-73FA-40A4-8FA0-5027AE0356E0}"/>
    <cellStyle name="Normal 6 3 2 6 2 4 2" xfId="6236" xr:uid="{2249BF90-26DB-45A7-817A-97466BE0F06F}"/>
    <cellStyle name="Normal 6 3 2 6 2 5" xfId="4168" xr:uid="{8510CDA7-2E0E-4127-8412-0853707B7696}"/>
    <cellStyle name="Normal 6 3 2 6 3" xfId="627" xr:uid="{39AFC678-9737-4C46-942F-1B2758AC3529}"/>
    <cellStyle name="Normal 6 3 2 6 3 2" xfId="2588" xr:uid="{8C25260E-FE05-483F-9B70-CDB49B1A2E08}"/>
    <cellStyle name="Normal 6 3 2 6 3 2 2" xfId="2589" xr:uid="{257E7F30-E75B-421C-A7EF-C7ABD606877A}"/>
    <cellStyle name="Normal 6 3 2 6 3 2 2 2" xfId="6237" xr:uid="{AAB49F9E-69BA-42AC-9B2E-942137B0999C}"/>
    <cellStyle name="Normal 6 3 2 6 3 2 3" xfId="6238" xr:uid="{B139B764-5332-46BC-9085-CF02B34F86EE}"/>
    <cellStyle name="Normal 6 3 2 6 3 3" xfId="2590" xr:uid="{085421F9-91AF-44CC-8BA5-A294FCBB5F91}"/>
    <cellStyle name="Normal 6 3 2 6 3 3 2" xfId="6239" xr:uid="{3D8A05A6-C9E6-461D-B8CE-FEF91F405981}"/>
    <cellStyle name="Normal 6 3 2 6 3 4" xfId="4169" xr:uid="{B02E0678-BB4D-4994-A147-BC8F3EDB82EB}"/>
    <cellStyle name="Normal 6 3 2 6 4" xfId="2591" xr:uid="{65AB8DF7-6894-4E1D-9FF2-9455082705F0}"/>
    <cellStyle name="Normal 6 3 2 6 4 2" xfId="2592" xr:uid="{B2932D82-8FF5-402E-9B6C-1066A20562E9}"/>
    <cellStyle name="Normal 6 3 2 6 4 2 2" xfId="6240" xr:uid="{26BD24B9-6533-4FBC-92D1-77B731D9C7C4}"/>
    <cellStyle name="Normal 6 3 2 6 4 3" xfId="6241" xr:uid="{0F0C9DCB-07C2-4E7C-8FCE-C6DE6D1081DA}"/>
    <cellStyle name="Normal 6 3 2 6 5" xfId="2593" xr:uid="{F4694354-5215-4870-8948-A9DA2AB0B083}"/>
    <cellStyle name="Normal 6 3 2 6 5 2" xfId="6242" xr:uid="{678A9F16-772D-4187-9A66-C2D26312151F}"/>
    <cellStyle name="Normal 6 3 2 6 6" xfId="4170" xr:uid="{96C8F048-FC54-4E79-81C1-A19BE4A78EB5}"/>
    <cellStyle name="Normal 6 3 2 7" xfId="274" xr:uid="{0132AB32-F33C-4616-A35E-F5DF5A06E648}"/>
    <cellStyle name="Normal 6 3 2 7 10" xfId="6243" xr:uid="{B1143CAC-FEF5-4C00-876F-66DA858A024E}"/>
    <cellStyle name="Normal 6 3 2 7 2" xfId="275" xr:uid="{B8245C35-0207-4563-ACB3-70C79AB6121D}"/>
    <cellStyle name="Normal 6 3 2 7 2 2" xfId="630" xr:uid="{FE3664E7-328F-492E-BE5C-2AF788FBA457}"/>
    <cellStyle name="Normal 6 3 2 7 2 2 2" xfId="2594" xr:uid="{EC968BCF-DE2C-4C1A-9376-7873A026EFF8}"/>
    <cellStyle name="Normal 6 3 2 7 2 2 2 2" xfId="2595" xr:uid="{97B025FE-7D79-40CE-B4A2-7881B9EEDD55}"/>
    <cellStyle name="Normal 6 3 2 7 2 2 2 2 2" xfId="6244" xr:uid="{E609F041-DF8C-476F-9629-9FC60729F479}"/>
    <cellStyle name="Normal 6 3 2 7 2 2 2 3" xfId="6245" xr:uid="{47EE7EB5-280D-4524-8B8C-CBE8F945AD9A}"/>
    <cellStyle name="Normal 6 3 2 7 2 2 3" xfId="2596" xr:uid="{7D375C2C-5E6E-4233-8589-35B0E12A70F3}"/>
    <cellStyle name="Normal 6 3 2 7 2 2 3 2" xfId="2597" xr:uid="{3E507B39-75E4-42FD-AE70-24787C871279}"/>
    <cellStyle name="Normal 6 3 2 7 2 2 3 2 2" xfId="4171" xr:uid="{7646B012-FF75-4CE5-9963-E8C06CFADCD8}"/>
    <cellStyle name="Normal 6 3 2 7 2 2 3 2 2 2" xfId="6246" xr:uid="{95DC98A1-2011-4B2B-AE75-5A31563D5DE9}"/>
    <cellStyle name="Normal 6 3 2 7 2 2 3 2 2 3" xfId="7459" xr:uid="{6F802DEC-06D1-4C8F-87A7-AC42F76F2687}"/>
    <cellStyle name="Normal 6 3 2 7 2 2 3 2 2 4" xfId="7486" xr:uid="{73FFA496-291F-4C6A-B6F8-96F46B8B20B4}"/>
    <cellStyle name="Normal 6 3 2 7 2 2 3 2 3" xfId="6247" xr:uid="{21A389E3-934C-4FBF-BC6E-9C7A7B39B3E4}"/>
    <cellStyle name="Normal 6 3 2 7 2 2 3 3" xfId="2598" xr:uid="{7B21BD7B-F373-49E8-B22D-C233367EAB3C}"/>
    <cellStyle name="Normal 6 3 2 7 2 2 3 3 2" xfId="2599" xr:uid="{B44A3FAA-038A-4771-B013-6F654F178DC7}"/>
    <cellStyle name="Normal 6 3 2 7 2 2 3 3 2 2" xfId="2600" xr:uid="{882D0A32-0782-4578-9704-CE94F621428B}"/>
    <cellStyle name="Normal 6 3 2 7 2 2 3 3 2 2 2" xfId="2601" xr:uid="{DB01D26F-1271-4FB6-96F2-972DE7419980}"/>
    <cellStyle name="Normal 6 3 2 7 2 2 3 3 2 2 2 2" xfId="6248" xr:uid="{A2124490-BB19-4DC4-A401-78890047E331}"/>
    <cellStyle name="Normal 6 3 2 7 2 2 3 3 2 2 3" xfId="6249" xr:uid="{633E7E77-690C-4887-ACE6-2694A82C91A7}"/>
    <cellStyle name="Normal 6 3 2 7 2 2 3 3 2 3" xfId="2602" xr:uid="{15EE0F7F-69A1-47C2-987E-C354DF7DFC27}"/>
    <cellStyle name="Normal 6 3 2 7 2 2 3 3 2 3 2" xfId="6250" xr:uid="{CA43A16C-13BE-4410-A1C1-452E4F8B3118}"/>
    <cellStyle name="Normal 6 3 2 7 2 2 3 3 2 4" xfId="6251" xr:uid="{CA391E86-BB93-4FA9-AE1A-451C2AFFCD16}"/>
    <cellStyle name="Normal 6 3 2 7 2 2 3 3 3" xfId="6252" xr:uid="{07D539D2-F709-4E41-9B6F-2F0B06F4C125}"/>
    <cellStyle name="Normal 6 3 2 7 2 2 3 4" xfId="6253" xr:uid="{21785573-1699-45EE-B0EE-55185F9395D6}"/>
    <cellStyle name="Normal 6 3 2 7 2 2 3 5" xfId="4172" xr:uid="{E92A6498-2AA4-4057-8188-EE0207D824D8}"/>
    <cellStyle name="Normal 6 3 2 7 2 2 3 5 2" xfId="7464" xr:uid="{9A260730-7881-49CD-BDA8-3DC5EE221C3A}"/>
    <cellStyle name="Normal 6 3 2 7 2 2 4" xfId="2603" xr:uid="{8D633A79-5C0F-435E-956B-6213012E99C1}"/>
    <cellStyle name="Normal 6 3 2 7 2 2 4 2" xfId="2604" xr:uid="{5B0C3328-627D-4580-A7AA-CE3A526BAB1C}"/>
    <cellStyle name="Normal 6 3 2 7 2 2 4 2 2" xfId="6254" xr:uid="{DD5DAA23-A978-4112-BCEC-0C00D3BD115B}"/>
    <cellStyle name="Normal 6 3 2 7 2 2 4 2 3" xfId="7456" xr:uid="{B1A1AA06-757A-4FFD-A21C-3020EF6F3B73}"/>
    <cellStyle name="Normal 6 3 2 7 2 2 4 2 4" xfId="7483" xr:uid="{C96C0C22-2263-4DB8-A4DD-8E321DC727AE}"/>
    <cellStyle name="Normal 6 3 2 7 2 2 4 3" xfId="6255" xr:uid="{04AAC3D5-3723-486B-9C7C-5DB6693ED5D8}"/>
    <cellStyle name="Normal 6 3 2 7 2 2 5" xfId="2605" xr:uid="{756B83D0-9111-4FBE-B5DE-3BC2AA85B86A}"/>
    <cellStyle name="Normal 6 3 2 7 2 2 5 2" xfId="2606" xr:uid="{7F8D2A33-5E52-4A38-839D-2BDD638C5AAA}"/>
    <cellStyle name="Normal 6 3 2 7 2 2 5 2 2" xfId="6256" xr:uid="{B02AA882-2928-49C3-A4F4-DAA6DB84355E}"/>
    <cellStyle name="Normal 6 3 2 7 2 2 5 2 3" xfId="7417" xr:uid="{1B422758-05B8-4A47-8703-BEF66F443EEF}"/>
    <cellStyle name="Normal 6 3 2 7 2 2 5 3" xfId="6257" xr:uid="{299C2DF9-5710-4C92-BBE5-0C38135F45CE}"/>
    <cellStyle name="Normal 6 3 2 7 2 2 6" xfId="6258" xr:uid="{CE8BD1AC-E215-4A17-9E23-DF87841C408D}"/>
    <cellStyle name="Normal 6 3 2 7 2 3" xfId="2607" xr:uid="{4B5C80D8-D661-4E44-956A-13BD018B2C9B}"/>
    <cellStyle name="Normal 6 3 2 7 2 3 2" xfId="2608" xr:uid="{0E4CC855-E58D-44C3-B0EF-80BFF34DBD54}"/>
    <cellStyle name="Normal 6 3 2 7 2 3 2 2" xfId="6259" xr:uid="{743F8B6A-8C87-49EA-B67C-BD0712F7584E}"/>
    <cellStyle name="Normal 6 3 2 7 2 3 3" xfId="6260" xr:uid="{0E351479-4B97-4E24-9294-F42C5F1237BD}"/>
    <cellStyle name="Normal 6 3 2 7 2 4" xfId="2609" xr:uid="{2274721F-5330-44C1-9C3C-85464ABA57DA}"/>
    <cellStyle name="Normal 6 3 2 7 2 4 2" xfId="6261" xr:uid="{1C1BD14E-413C-4C70-A6A3-186EFBE40498}"/>
    <cellStyle name="Normal 6 3 2 7 2 5" xfId="4173" xr:uid="{ED80AF43-0951-47C8-9031-F4E1077D4875}"/>
    <cellStyle name="Normal 6 3 2 7 2 5 2" xfId="7419" xr:uid="{A38D99AA-A614-4C0C-8221-9E0B98B34566}"/>
    <cellStyle name="Normal 6 3 2 7 3" xfId="629" xr:uid="{7A776394-CE43-4560-B13D-6149FC2AE56E}"/>
    <cellStyle name="Normal 6 3 2 7 3 2" xfId="2610" xr:uid="{1E3D1FAB-74D8-4F59-B591-A997DCBD85AC}"/>
    <cellStyle name="Normal 6 3 2 7 3 2 2" xfId="2611" xr:uid="{D6CC2975-6A3E-4434-B2A4-C60D7FA3896F}"/>
    <cellStyle name="Normal 6 3 2 7 3 2 2 2" xfId="6262" xr:uid="{C04DF923-0E46-46B9-B475-1B76F3682EE0}"/>
    <cellStyle name="Normal 6 3 2 7 3 2 3" xfId="6263" xr:uid="{9690B6D7-CAE7-4C02-A996-002F82E72FEC}"/>
    <cellStyle name="Normal 6 3 2 7 3 3" xfId="2612" xr:uid="{67625CB7-09E2-495E-B427-FD776029F9E0}"/>
    <cellStyle name="Normal 6 3 2 7 3 3 2" xfId="6264" xr:uid="{71C41E4C-FFA1-43AA-AE98-210CF4AA753F}"/>
    <cellStyle name="Normal 6 3 2 7 3 4" xfId="4174" xr:uid="{F0F4DB29-33FA-46EF-8A94-D550EB268976}"/>
    <cellStyle name="Normal 6 3 2 7 4" xfId="2613" xr:uid="{78820F85-7125-43D3-99E9-3137C9143153}"/>
    <cellStyle name="Normal 6 3 2 7 4 2" xfId="2614" xr:uid="{214C9372-C751-4933-B696-8EE62F6224BC}"/>
    <cellStyle name="Normal 6 3 2 7 4 2 2" xfId="2615" xr:uid="{49A70C06-3DAE-47C3-AC39-917B6EE9C07A}"/>
    <cellStyle name="Normal 6 3 2 7 4 2 2 2" xfId="6265" xr:uid="{D78FE54E-8757-45A6-932D-82A170417E63}"/>
    <cellStyle name="Normal 6 3 2 7 4 2 3" xfId="6266" xr:uid="{F4A72A66-3DE1-4069-947B-51FDDA7E7AB1}"/>
    <cellStyle name="Normal 6 3 2 7 4 3" xfId="2616" xr:uid="{1617FB19-ACA3-4DA0-9808-872CB4DD136E}"/>
    <cellStyle name="Normal 6 3 2 7 4 3 2" xfId="6267" xr:uid="{A3733426-2009-46D3-A4E6-408197F7C3A2}"/>
    <cellStyle name="Normal 6 3 2 7 4 4" xfId="4175" xr:uid="{8457BF01-3396-49C7-860D-CD840D699E13}"/>
    <cellStyle name="Normal 6 3 2 7 5" xfId="2617" xr:uid="{EAB8ABEF-65A1-4EA8-9BEF-0A6144FA7160}"/>
    <cellStyle name="Normal 6 3 2 7 5 2" xfId="2618" xr:uid="{D60F7F17-A904-48F4-ACC1-A8C08FEA3EB0}"/>
    <cellStyle name="Normal 6 3 2 7 5 2 2" xfId="6268" xr:uid="{7B86BB7E-F43E-4359-930E-5CDF1F4E92C6}"/>
    <cellStyle name="Normal 6 3 2 7 5 3" xfId="6269" xr:uid="{7A7F5A71-C223-4936-B246-0E97523F6647}"/>
    <cellStyle name="Normal 6 3 2 7 6" xfId="2619" xr:uid="{14901379-6803-4F17-8057-FB02C0EF658D}"/>
    <cellStyle name="Normal 6 3 2 7 6 2" xfId="2620" xr:uid="{5E9198F5-DF92-4085-879F-58041464E55E}"/>
    <cellStyle name="Normal 6 3 2 7 6 2 2" xfId="6270" xr:uid="{864100EB-1441-4FD7-AF01-A6AF76D1ED41}"/>
    <cellStyle name="Normal 6 3 2 7 6 3" xfId="6271" xr:uid="{C3626035-73E4-4464-A1A7-E1AFE8BFE01C}"/>
    <cellStyle name="Normal 6 3 2 7 7" xfId="2621" xr:uid="{47396841-D226-4463-B739-D6569238CC3C}"/>
    <cellStyle name="Normal 6 3 2 7 7 2" xfId="2622" xr:uid="{D3F46110-C6B1-4559-A1D3-E821D8F81CF8}"/>
    <cellStyle name="Normal 6 3 2 7 7 2 2" xfId="6272" xr:uid="{C3A0F1AD-61BA-41C0-AFDE-AB8A761075EF}"/>
    <cellStyle name="Normal 6 3 2 7 7 3" xfId="6273" xr:uid="{95F6FD7E-3594-40A0-A36D-B8877CE71778}"/>
    <cellStyle name="Normal 6 3 2 7 8" xfId="2623" xr:uid="{73A6DDBC-CE6E-43F5-B321-940FECC48BB4}"/>
    <cellStyle name="Normal 6 3 2 7 8 2" xfId="6274" xr:uid="{8D161ECB-F94A-404E-AFA2-10022050FB18}"/>
    <cellStyle name="Normal 6 3 2 7 9" xfId="6275" xr:uid="{364D965C-8BC4-48FD-B838-F5F35C7D3524}"/>
    <cellStyle name="Normal 6 3 2 7 9 2" xfId="6276" xr:uid="{24D9C85A-6BF0-4F4B-AFB6-8FDE18C4ECBB}"/>
    <cellStyle name="Normal 6 3 2 8" xfId="614" xr:uid="{C5E38985-A72C-4885-BD5D-56275042AB71}"/>
    <cellStyle name="Normal 6 3 2 8 2" xfId="2624" xr:uid="{ED9391DD-4DC3-4D8F-BAA9-F81258CA4DB0}"/>
    <cellStyle name="Normal 6 3 2 8 2 2" xfId="2625" xr:uid="{4007B097-FDAC-4401-ACA4-594EBE43F498}"/>
    <cellStyle name="Normal 6 3 2 8 2 2 2" xfId="6277" xr:uid="{3D0C54F7-1EDD-4E5A-A584-60FC7496E621}"/>
    <cellStyle name="Normal 6 3 2 8 2 3" xfId="3651" xr:uid="{18F042E4-9783-481C-AE20-35EE026981B6}"/>
    <cellStyle name="Normal 6 3 2 8 2 4" xfId="7370" xr:uid="{30C317C4-6B43-4616-A513-4D05797B43DE}"/>
    <cellStyle name="Normal 6 3 2 8 3" xfId="2626" xr:uid="{089950C4-5EAD-4AD7-B7A3-34FB460740FD}"/>
    <cellStyle name="Normal 6 3 2 8 3 2" xfId="6278" xr:uid="{7998B316-F359-40A0-9DA8-056C7EF3A9D2}"/>
    <cellStyle name="Normal 6 3 2 8 4" xfId="4176" xr:uid="{8AD360CD-B975-449A-A8EB-1AD491655018}"/>
    <cellStyle name="Normal 6 3 2 9" xfId="2627" xr:uid="{304CE157-DF6D-4F83-B037-1994B5A17E9A}"/>
    <cellStyle name="Normal 6 3 2 9 2" xfId="2628" xr:uid="{BD742F14-5B7B-4930-9ACD-0746150AB768}"/>
    <cellStyle name="Normal 6 3 2 9 2 2" xfId="2629" xr:uid="{C43FEFF4-5A79-483E-B5F6-25BEBCBDDFC7}"/>
    <cellStyle name="Normal 6 3 2 9 2 2 2" xfId="6279" xr:uid="{5A94810E-0E73-4EF0-B3D6-41649FEF6C27}"/>
    <cellStyle name="Normal 6 3 2 9 2 3" xfId="6280" xr:uid="{83A85257-2C16-4958-873D-726A79AD7421}"/>
    <cellStyle name="Normal 6 3 2 9 3" xfId="2630" xr:uid="{7DECCBCC-6DEF-485E-AEE3-262B264C22E4}"/>
    <cellStyle name="Normal 6 3 2 9 3 2" xfId="6281" xr:uid="{4287EC24-F853-4E83-ADB5-83EA78D21CE9}"/>
    <cellStyle name="Normal 6 3 2 9 4" xfId="2631" xr:uid="{FAA0E389-2814-4483-8965-B3AEB0661C28}"/>
    <cellStyle name="Normal 6 3 2 9 4 2" xfId="2632" xr:uid="{022FB139-FB9C-43EC-8A45-E0F5D112EC4B}"/>
    <cellStyle name="Normal 6 3 2 9 4 2 2" xfId="6282" xr:uid="{3F211DFB-472F-4123-AECF-83B7959D0F40}"/>
    <cellStyle name="Normal 6 3 2 9 4 2 2 2" xfId="6283" xr:uid="{0D42197A-2A88-4028-9D45-57E218A81822}"/>
    <cellStyle name="Normal 6 3 2 9 4 2 3" xfId="6284" xr:uid="{60BC0BB6-FF4E-4F3C-AE04-6A21B0C177DB}"/>
    <cellStyle name="Normal 6 3 2 9 4 3" xfId="6285" xr:uid="{43547841-D844-4803-B293-ABFE2DD81514}"/>
    <cellStyle name="Normal 6 3 2 9 5" xfId="6286" xr:uid="{27D474ED-DB0D-4126-A308-5F62339815B1}"/>
    <cellStyle name="Normal 6 3 3" xfId="276" xr:uid="{3CD1D93F-A1C5-4007-8A66-24AEB2D0903E}"/>
    <cellStyle name="Normal 6 3 3 2" xfId="277" xr:uid="{3B15A51F-F449-454C-8A9B-C5238DF3CE50}"/>
    <cellStyle name="Normal 6 3 3 2 2" xfId="278" xr:uid="{53FA7415-2F78-4EF8-BA9B-86ACCFC1E158}"/>
    <cellStyle name="Normal 6 3 3 2 2 2" xfId="633" xr:uid="{F2167CA2-DE39-4AF1-82C9-75327B99288F}"/>
    <cellStyle name="Normal 6 3 3 2 2 2 2" xfId="2633" xr:uid="{029899F1-9108-4498-8EE5-5EA6BFCFADAA}"/>
    <cellStyle name="Normal 6 3 3 2 2 2 2 2" xfId="2634" xr:uid="{E7496751-283A-4CF4-8FBC-CDF3B44A785F}"/>
    <cellStyle name="Normal 6 3 3 2 2 2 2 2 2" xfId="6287" xr:uid="{E8BE1E8E-9E55-4BBD-9BBE-FA840F774549}"/>
    <cellStyle name="Normal 6 3 3 2 2 2 2 3" xfId="6288" xr:uid="{BCB88027-6A51-4277-8B6B-19F906ED2214}"/>
    <cellStyle name="Normal 6 3 3 2 2 2 3" xfId="2635" xr:uid="{33060043-DDBC-4889-B021-7E6A7EFEEB21}"/>
    <cellStyle name="Normal 6 3 3 2 2 2 3 2" xfId="6289" xr:uid="{42AB3CAC-DECA-4BBD-90E7-46DCEC734273}"/>
    <cellStyle name="Normal 6 3 3 2 2 2 4" xfId="4177" xr:uid="{9062CA80-81D0-4D34-90F4-700152AEEC23}"/>
    <cellStyle name="Normal 6 3 3 2 2 3" xfId="2636" xr:uid="{09E07EFD-363F-48B0-9289-BF2E44A6BBF8}"/>
    <cellStyle name="Normal 6 3 3 2 2 3 2" xfId="2637" xr:uid="{D97C1633-A768-40E9-92E6-73F3BB61AB8F}"/>
    <cellStyle name="Normal 6 3 3 2 2 3 2 2" xfId="6290" xr:uid="{163BDD77-00E0-44C3-AB54-7A27DF72591C}"/>
    <cellStyle name="Normal 6 3 3 2 2 3 3" xfId="6291" xr:uid="{60582A39-B96C-4E62-9D2C-5C89BE0A58C1}"/>
    <cellStyle name="Normal 6 3 3 2 2 4" xfId="2638" xr:uid="{296BA9D3-18FF-4321-AA5E-1D19EC51F4EF}"/>
    <cellStyle name="Normal 6 3 3 2 2 4 2" xfId="6292" xr:uid="{22D33D4D-3760-47F1-A3DE-3A254A1393EF}"/>
    <cellStyle name="Normal 6 3 3 2 2 5" xfId="4178" xr:uid="{92368306-BDCD-4088-9EE0-466E4E787AC7}"/>
    <cellStyle name="Normal 6 3 3 2 3" xfId="632" xr:uid="{69E22BBF-15CB-4D4E-A699-FEAD3A312E57}"/>
    <cellStyle name="Normal 6 3 3 2 3 2" xfId="2639" xr:uid="{D1533C44-8641-4592-95F6-9DE045F1AA3E}"/>
    <cellStyle name="Normal 6 3 3 2 3 2 2" xfId="2640" xr:uid="{F94D18AB-F31A-451A-A685-784C8D4A1356}"/>
    <cellStyle name="Normal 6 3 3 2 3 2 2 2" xfId="6293" xr:uid="{BF28C6BC-172F-49E9-AF2C-102DEA4E4F12}"/>
    <cellStyle name="Normal 6 3 3 2 3 2 3" xfId="6294" xr:uid="{572AFF72-2592-4C85-B044-42DE96EBDAA9}"/>
    <cellStyle name="Normal 6 3 3 2 3 3" xfId="2641" xr:uid="{D8E6DD1A-FC0C-471B-8B01-13F5D37EF7FF}"/>
    <cellStyle name="Normal 6 3 3 2 3 3 2" xfId="6295" xr:uid="{7FA6D21E-455A-4EEF-96BC-03B305447FA8}"/>
    <cellStyle name="Normal 6 3 3 2 3 4" xfId="4179" xr:uid="{7750C3D0-BD82-4A26-83FE-A76A48742BE4}"/>
    <cellStyle name="Normal 6 3 3 2 4" xfId="2642" xr:uid="{3A9F98B0-2219-4204-BEFB-C26AE03EE071}"/>
    <cellStyle name="Normal 6 3 3 2 4 2" xfId="2643" xr:uid="{DC13E4A5-23E2-4978-8300-2E1E14BEE31A}"/>
    <cellStyle name="Normal 6 3 3 2 4 2 2" xfId="6296" xr:uid="{F1A668B5-639D-452B-B742-59F878EBF220}"/>
    <cellStyle name="Normal 6 3 3 2 4 3" xfId="6297" xr:uid="{FF030DCE-FADA-468F-86AD-016480A8273C}"/>
    <cellStyle name="Normal 6 3 3 2 5" xfId="2644" xr:uid="{2D3166A6-BA5D-410E-BB30-8109F499689E}"/>
    <cellStyle name="Normal 6 3 3 2 5 2" xfId="6298" xr:uid="{B8A29C4D-57E0-47D3-A7D2-DFF451E25A46}"/>
    <cellStyle name="Normal 6 3 3 2 6" xfId="4180" xr:uid="{C4B084DC-CC94-4E93-A421-4263923FA162}"/>
    <cellStyle name="Normal 6 3 3 3" xfId="279" xr:uid="{97089ECB-C144-47CC-BADB-4A1E79D754FE}"/>
    <cellStyle name="Normal 6 3 3 3 2" xfId="634" xr:uid="{1DFF1782-C51A-44DC-9F9A-C54CE89E24C6}"/>
    <cellStyle name="Normal 6 3 3 3 2 2" xfId="2645" xr:uid="{80544367-49AC-4F63-8007-B4C25EFD7CEA}"/>
    <cellStyle name="Normal 6 3 3 3 2 2 2" xfId="2646" xr:uid="{035DC1AA-0640-4E86-AEF1-06B1981E1012}"/>
    <cellStyle name="Normal 6 3 3 3 2 2 2 2" xfId="6299" xr:uid="{BD8A1DBD-7FDC-4F17-84A6-C570434AC891}"/>
    <cellStyle name="Normal 6 3 3 3 2 2 3" xfId="6300" xr:uid="{BAF9FF85-5132-486E-B31A-6BB8C27D2459}"/>
    <cellStyle name="Normal 6 3 3 3 2 3" xfId="2647" xr:uid="{44D56856-68D9-4A0C-AE78-F9DF5B11B3C9}"/>
    <cellStyle name="Normal 6 3 3 3 2 3 2" xfId="6301" xr:uid="{3884E4B9-E048-4669-936C-EA71F4A7032C}"/>
    <cellStyle name="Normal 6 3 3 3 2 4" xfId="4181" xr:uid="{76F22E04-E437-46E6-8CA6-F204E21EFFF6}"/>
    <cellStyle name="Normal 6 3 3 3 3" xfId="2648" xr:uid="{6571F56F-4DFF-4BC1-A5C8-778289952E61}"/>
    <cellStyle name="Normal 6 3 3 3 3 2" xfId="2649" xr:uid="{4A4F1362-993D-4E20-9A5A-294FBE7F16F3}"/>
    <cellStyle name="Normal 6 3 3 3 3 2 2" xfId="6302" xr:uid="{476AE4BD-D8E7-4234-BB7E-50E68563F221}"/>
    <cellStyle name="Normal 6 3 3 3 3 3" xfId="6303" xr:uid="{DD835485-6253-4CF2-9B52-6A5E5F4AF0AE}"/>
    <cellStyle name="Normal 6 3 3 3 4" xfId="2650" xr:uid="{0A76DF55-09B6-4958-B711-09B25B2B36BA}"/>
    <cellStyle name="Normal 6 3 3 3 4 2" xfId="6304" xr:uid="{59C565BF-61D1-4023-B274-C1B17E8489F9}"/>
    <cellStyle name="Normal 6 3 3 3 5" xfId="4182" xr:uid="{00B6C3B1-237C-4453-9960-560E24A5720A}"/>
    <cellStyle name="Normal 6 3 3 4" xfId="631" xr:uid="{80E7BF09-6ADC-4C4D-BEE3-05FA4817581E}"/>
    <cellStyle name="Normal 6 3 3 4 2" xfId="2651" xr:uid="{FF6341B5-BB22-4938-B76B-953B02A5699B}"/>
    <cellStyle name="Normal 6 3 3 4 2 2" xfId="2652" xr:uid="{301E6A2A-7426-499C-BC96-D1935E282B82}"/>
    <cellStyle name="Normal 6 3 3 4 2 2 2" xfId="6305" xr:uid="{D5309DBB-1F2A-4F0E-8E06-16E6270EA055}"/>
    <cellStyle name="Normal 6 3 3 4 2 3" xfId="6306" xr:uid="{620F7409-12A5-4EF5-B25B-FC6646458CC0}"/>
    <cellStyle name="Normal 6 3 3 4 3" xfId="2653" xr:uid="{A050E729-7313-4BF1-9B7B-EC7038057A16}"/>
    <cellStyle name="Normal 6 3 3 4 3 2" xfId="6307" xr:uid="{6388DCEA-A843-467F-9792-56FE2AF8A1B3}"/>
    <cellStyle name="Normal 6 3 3 4 4" xfId="4183" xr:uid="{F97F5A51-F455-4AC8-8D08-A44827346FD7}"/>
    <cellStyle name="Normal 6 3 3 5" xfId="2654" xr:uid="{97FBEC68-B69D-44AC-8A02-697E6B021F1D}"/>
    <cellStyle name="Normal 6 3 3 5 2" xfId="2655" xr:uid="{6620D45E-0F72-4F1C-AE34-8D1EB5210D05}"/>
    <cellStyle name="Normal 6 3 3 5 2 2" xfId="6308" xr:uid="{FD785296-B438-46B9-9DAA-5D2503B86EF3}"/>
    <cellStyle name="Normal 6 3 3 5 3" xfId="6309" xr:uid="{EC90FE45-50DF-45CE-A335-B3587B9CBBD2}"/>
    <cellStyle name="Normal 6 3 3 6" xfId="2656" xr:uid="{BE3729D2-8D33-4D2F-BC1A-0D76A54B50B9}"/>
    <cellStyle name="Normal 6 3 3 6 2" xfId="6310" xr:uid="{919F9001-DD0F-4BD1-8D71-B46E28DA214B}"/>
    <cellStyle name="Normal 6 3 3 7" xfId="4184" xr:uid="{00D4244E-3BC2-4A43-BF94-72FA12CE204C}"/>
    <cellStyle name="Normal 6 3 4" xfId="280" xr:uid="{0C628AB3-7CF3-49ED-B99F-71BB9D77B794}"/>
    <cellStyle name="Normal 6 3 4 2" xfId="281" xr:uid="{D8B135B8-2432-43E3-91B3-620EE7088878}"/>
    <cellStyle name="Normal 6 3 4 2 2" xfId="282" xr:uid="{024BFCE7-AF65-4E39-8E4B-771476AD5472}"/>
    <cellStyle name="Normal 6 3 4 2 2 2" xfId="637" xr:uid="{D29C05DD-82D1-48BC-B71C-AC95F583DFE0}"/>
    <cellStyle name="Normal 6 3 4 2 2 2 2" xfId="2657" xr:uid="{364647D7-A7FC-4D0F-B202-B5194EF15FCC}"/>
    <cellStyle name="Normal 6 3 4 2 2 2 2 2" xfId="2658" xr:uid="{2D086613-BDDA-408F-9379-A1B12FBD7783}"/>
    <cellStyle name="Normal 6 3 4 2 2 2 2 2 2" xfId="6311" xr:uid="{C846BFB0-D163-40C5-8E67-FDE44D970655}"/>
    <cellStyle name="Normal 6 3 4 2 2 2 2 3" xfId="6312" xr:uid="{0A682530-0315-4836-8A18-0E6EA857A84B}"/>
    <cellStyle name="Normal 6 3 4 2 2 2 3" xfId="2659" xr:uid="{01A4C101-11EF-4D56-B714-76F93F9733E0}"/>
    <cellStyle name="Normal 6 3 4 2 2 2 3 2" xfId="6313" xr:uid="{066AEC53-6E39-4560-A9EB-701D70A7B20C}"/>
    <cellStyle name="Normal 6 3 4 2 2 2 4" xfId="4185" xr:uid="{71EB8C2F-EA98-4539-AFE2-86DD6CE555FE}"/>
    <cellStyle name="Normal 6 3 4 2 2 3" xfId="2660" xr:uid="{745960D7-848E-4A8D-95B6-B52017B03350}"/>
    <cellStyle name="Normal 6 3 4 2 2 3 2" xfId="2661" xr:uid="{0DFF4AD1-819B-4BAC-AE11-08E8F5876BF8}"/>
    <cellStyle name="Normal 6 3 4 2 2 3 2 2" xfId="6314" xr:uid="{6764876D-8BB2-46CA-BAB6-0E08979CA3BE}"/>
    <cellStyle name="Normal 6 3 4 2 2 3 3" xfId="6315" xr:uid="{620EB64C-31D2-4DC2-B9E4-C428D3981226}"/>
    <cellStyle name="Normal 6 3 4 2 2 4" xfId="2662" xr:uid="{AE387055-9EC3-4734-9E14-600E1F7A8EAA}"/>
    <cellStyle name="Normal 6 3 4 2 2 4 2" xfId="6316" xr:uid="{2E589C39-ABF7-4456-91A2-4D563A8DF49F}"/>
    <cellStyle name="Normal 6 3 4 2 2 5" xfId="4186" xr:uid="{674787C5-0273-4B93-9475-429ECE42A474}"/>
    <cellStyle name="Normal 6 3 4 2 3" xfId="636" xr:uid="{4422D364-8DD2-4CB8-BA1B-EB3DB1A773D3}"/>
    <cellStyle name="Normal 6 3 4 2 3 2" xfId="2663" xr:uid="{66E87EC2-D540-4C54-8496-8DC2D641274B}"/>
    <cellStyle name="Normal 6 3 4 2 3 2 2" xfId="2664" xr:uid="{59F2A3AC-0F3E-4A85-B29A-BCD20A4F2408}"/>
    <cellStyle name="Normal 6 3 4 2 3 2 2 2" xfId="6317" xr:uid="{C0C7E5B9-310D-4CF5-B06C-500F4A016A7C}"/>
    <cellStyle name="Normal 6 3 4 2 3 2 3" xfId="6318" xr:uid="{8087B540-10AA-4579-BABF-9C1CF72E8E94}"/>
    <cellStyle name="Normal 6 3 4 2 3 3" xfId="2665" xr:uid="{D5D95984-4E50-4286-93E4-A3DD55375339}"/>
    <cellStyle name="Normal 6 3 4 2 3 3 2" xfId="6319" xr:uid="{E9875607-1D5E-4A42-8A02-5CEB485B7266}"/>
    <cellStyle name="Normal 6 3 4 2 3 4" xfId="4187" xr:uid="{E07C4931-252B-4D16-9EF2-D62FB78B1E30}"/>
    <cellStyle name="Normal 6 3 4 2 4" xfId="2666" xr:uid="{C47357AC-63CC-4A25-9EB9-7201061EEAB6}"/>
    <cellStyle name="Normal 6 3 4 2 4 2" xfId="2667" xr:uid="{EFFD6C15-B6AD-4B43-A1A0-EDED914C08B9}"/>
    <cellStyle name="Normal 6 3 4 2 4 2 2" xfId="6320" xr:uid="{8670A477-EC99-45BC-823D-A41665385260}"/>
    <cellStyle name="Normal 6 3 4 2 4 3" xfId="6321" xr:uid="{84E057D4-0DCF-41AB-B599-4ADC30FC91DE}"/>
    <cellStyle name="Normal 6 3 4 2 5" xfId="2668" xr:uid="{2719D39A-693C-4E70-AD8C-4A95812709E6}"/>
    <cellStyle name="Normal 6 3 4 2 5 2" xfId="6322" xr:uid="{1A405536-7381-4CC2-BBF4-D982398FA6DD}"/>
    <cellStyle name="Normal 6 3 4 2 6" xfId="4188" xr:uid="{4A3D9C81-1D76-478E-976C-97B12B3840D6}"/>
    <cellStyle name="Normal 6 3 4 3" xfId="283" xr:uid="{A32B5399-A57A-4AFC-A486-585778790D66}"/>
    <cellStyle name="Normal 6 3 4 3 2" xfId="638" xr:uid="{1294C44E-7F4E-4B42-9E8F-A8514E29A318}"/>
    <cellStyle name="Normal 6 3 4 3 2 2" xfId="2669" xr:uid="{6150C077-4DA7-4AE3-939A-1A70CD4F4FCC}"/>
    <cellStyle name="Normal 6 3 4 3 2 2 2" xfId="2670" xr:uid="{77E84050-A99E-4863-8607-780FC215C472}"/>
    <cellStyle name="Normal 6 3 4 3 2 2 2 2" xfId="6323" xr:uid="{FE6BBB3B-5079-475A-A5AD-9116317C9C02}"/>
    <cellStyle name="Normal 6 3 4 3 2 2 3" xfId="6324" xr:uid="{B35370E8-338B-4821-BF71-8B0DC81D68FB}"/>
    <cellStyle name="Normal 6 3 4 3 2 3" xfId="2671" xr:uid="{606D605E-A551-4DEC-A97E-B8C50E3B4276}"/>
    <cellStyle name="Normal 6 3 4 3 2 3 2" xfId="6325" xr:uid="{20012DF5-28F8-46C5-877C-0A98A74F6BA1}"/>
    <cellStyle name="Normal 6 3 4 3 2 4" xfId="4189" xr:uid="{57A4738D-C6EC-458B-A28F-5881DAC8C118}"/>
    <cellStyle name="Normal 6 3 4 3 3" xfId="2672" xr:uid="{1DA4A32F-B07D-4132-B7E7-EF51CD9FEAA5}"/>
    <cellStyle name="Normal 6 3 4 3 3 2" xfId="2673" xr:uid="{C58919EE-26F3-462E-A5D3-B99DD17EEFA7}"/>
    <cellStyle name="Normal 6 3 4 3 3 2 2" xfId="6326" xr:uid="{971C1395-7AF6-4871-BA9D-D86A67891D2D}"/>
    <cellStyle name="Normal 6 3 4 3 3 3" xfId="6327" xr:uid="{9DFD81F6-80F4-45E1-8BF6-1E2BAB0378F4}"/>
    <cellStyle name="Normal 6 3 4 3 4" xfId="2674" xr:uid="{7994527A-8643-40C5-90A2-998402EC6B1F}"/>
    <cellStyle name="Normal 6 3 4 3 4 2" xfId="6328" xr:uid="{742D4D46-D6B7-44B6-A502-05162D069E3B}"/>
    <cellStyle name="Normal 6 3 4 3 5" xfId="4190" xr:uid="{B45AB369-ED36-48E4-BB20-344AC07AA98C}"/>
    <cellStyle name="Normal 6 3 4 4" xfId="635" xr:uid="{CADBFDA3-80C5-49BE-B48C-3494EB925CCB}"/>
    <cellStyle name="Normal 6 3 4 4 2" xfId="2675" xr:uid="{DC5FB608-DEAD-4267-AF82-90A0C17AAFEE}"/>
    <cellStyle name="Normal 6 3 4 4 2 2" xfId="2676" xr:uid="{F525251A-6A34-456E-A1FD-163EEF540579}"/>
    <cellStyle name="Normal 6 3 4 4 2 2 2" xfId="6329" xr:uid="{0CF13485-2553-431D-9B3E-F2D33E510442}"/>
    <cellStyle name="Normal 6 3 4 4 2 3" xfId="6330" xr:uid="{36A5022D-035E-42CA-B2F2-F26A8B2360B0}"/>
    <cellStyle name="Normal 6 3 4 4 3" xfId="2677" xr:uid="{C4DC571D-5423-43BC-9954-A0BC657E328A}"/>
    <cellStyle name="Normal 6 3 4 4 3 2" xfId="6331" xr:uid="{95BDB5D1-0F20-43B6-BA74-C2C8E54D0190}"/>
    <cellStyle name="Normal 6 3 4 4 4" xfId="4191" xr:uid="{0A3B0ABF-D9C2-4CBF-9C01-F524482E7304}"/>
    <cellStyle name="Normal 6 3 4 5" xfId="2678" xr:uid="{E2668492-C978-4E38-9768-45AC4207FDAB}"/>
    <cellStyle name="Normal 6 3 4 5 2" xfId="2679" xr:uid="{AFB1F4E0-0D40-41D3-B283-A6D3610C5550}"/>
    <cellStyle name="Normal 6 3 4 5 2 2" xfId="6332" xr:uid="{A73F0075-F368-4A9C-87D7-914CCE5421D4}"/>
    <cellStyle name="Normal 6 3 4 5 3" xfId="6333" xr:uid="{E2D8632F-D4AA-4FA5-B650-5B3D3A9D90B5}"/>
    <cellStyle name="Normal 6 3 4 6" xfId="2680" xr:uid="{E6ED0CCB-489C-40AE-A776-370F3A108D2E}"/>
    <cellStyle name="Normal 6 3 4 6 2" xfId="6334" xr:uid="{9D7E7E52-AD9B-46A1-B4B9-B2426AAB7322}"/>
    <cellStyle name="Normal 6 3 4 7" xfId="4192" xr:uid="{950C222F-014F-4FE3-905D-BF60460AA3F2}"/>
    <cellStyle name="Normal 6 3 5" xfId="284" xr:uid="{4BB6EAD6-9419-495C-A5BD-9F4ADAD0F669}"/>
    <cellStyle name="Normal 6 3 5 2" xfId="285" xr:uid="{4B24ABCC-2CC2-46B3-A26B-F24B317ABDA1}"/>
    <cellStyle name="Normal 6 3 5 2 2" xfId="640" xr:uid="{961FB30F-E36B-483C-A94E-9F1C256ABA00}"/>
    <cellStyle name="Normal 6 3 5 2 2 2" xfId="2681" xr:uid="{A3F36045-132A-4AE4-AD69-E311EF65E114}"/>
    <cellStyle name="Normal 6 3 5 2 2 2 2" xfId="2682" xr:uid="{71F0DC98-1983-4155-876D-264452CFA835}"/>
    <cellStyle name="Normal 6 3 5 2 2 2 2 2" xfId="6335" xr:uid="{E953C0C8-5D11-4AF9-A61D-2E9B168F0769}"/>
    <cellStyle name="Normal 6 3 5 2 2 2 3" xfId="6336" xr:uid="{E1A4A237-4EBD-417B-A904-D0087772BB6B}"/>
    <cellStyle name="Normal 6 3 5 2 2 3" xfId="2683" xr:uid="{7D0AA0ED-AD94-4572-A7BE-638A7E47E2E4}"/>
    <cellStyle name="Normal 6 3 5 2 2 3 2" xfId="6337" xr:uid="{C26F7F74-BB20-4AD2-B5AF-D96C9D377661}"/>
    <cellStyle name="Normal 6 3 5 2 2 4" xfId="4193" xr:uid="{98F272D6-A026-4941-AA1A-BEB1F5896CCE}"/>
    <cellStyle name="Normal 6 3 5 2 3" xfId="2684" xr:uid="{0555F867-FB89-4037-9F7C-D27E844C390E}"/>
    <cellStyle name="Normal 6 3 5 2 3 2" xfId="2685" xr:uid="{8AA45497-CB70-40A0-ADA0-5D324E6B2981}"/>
    <cellStyle name="Normal 6 3 5 2 3 2 2" xfId="6338" xr:uid="{A7592FFE-9C39-4874-979A-12F775281552}"/>
    <cellStyle name="Normal 6 3 5 2 3 3" xfId="6339" xr:uid="{AD35F06A-D4A0-4A87-BD1C-338556FF56C0}"/>
    <cellStyle name="Normal 6 3 5 2 4" xfId="2686" xr:uid="{4AEA6290-26FA-4994-99B1-14A1BFB40363}"/>
    <cellStyle name="Normal 6 3 5 2 4 2" xfId="6340" xr:uid="{568CEB3B-D15B-4AD7-99B8-4259F48CC9B4}"/>
    <cellStyle name="Normal 6 3 5 2 5" xfId="4194" xr:uid="{532A2BD0-B875-4B92-8F03-60EB4B584BE2}"/>
    <cellStyle name="Normal 6 3 5 3" xfId="639" xr:uid="{6BD433F1-33CC-4C64-80B7-1090333F1FA7}"/>
    <cellStyle name="Normal 6 3 5 3 2" xfId="2687" xr:uid="{DA59346A-6228-4188-BB46-C1C1A3C1A1BB}"/>
    <cellStyle name="Normal 6 3 5 3 2 2" xfId="2688" xr:uid="{BD46624C-ECF7-43E0-9AEA-5FBA6CA4C6F2}"/>
    <cellStyle name="Normal 6 3 5 3 2 2 2" xfId="6341" xr:uid="{377AEEEA-233F-4C20-9EC7-14B397D8B350}"/>
    <cellStyle name="Normal 6 3 5 3 2 3" xfId="6342" xr:uid="{CA4880B7-9B98-4F81-A847-98F2329C8966}"/>
    <cellStyle name="Normal 6 3 5 3 3" xfId="2689" xr:uid="{15532087-071A-4461-834F-78C4874C6DCD}"/>
    <cellStyle name="Normal 6 3 5 3 3 2" xfId="6343" xr:uid="{4568AE4C-14C5-41D9-A745-A37C8933C446}"/>
    <cellStyle name="Normal 6 3 5 3 4" xfId="4195" xr:uid="{DC3B6E5B-F24B-48EA-BC7A-5F449EDB2B92}"/>
    <cellStyle name="Normal 6 3 5 4" xfId="2690" xr:uid="{B9299A69-1AA2-4D79-BF78-D5CAF63C4299}"/>
    <cellStyle name="Normal 6 3 5 4 2" xfId="2691" xr:uid="{A14FDC69-3DE8-4EBC-B70D-58EF0C8FE8CE}"/>
    <cellStyle name="Normal 6 3 5 4 2 2" xfId="6344" xr:uid="{4827C305-7883-458B-8C6A-08D614CE97E6}"/>
    <cellStyle name="Normal 6 3 5 4 3" xfId="6345" xr:uid="{7383FA0A-56A9-4F66-AFC6-02629529DE59}"/>
    <cellStyle name="Normal 6 3 5 5" xfId="2692" xr:uid="{07FCE5B9-F34C-48C5-9D8D-00B68A370699}"/>
    <cellStyle name="Normal 6 3 5 5 2" xfId="6346" xr:uid="{D2456AF3-2F7E-42A6-A296-40DBBB361C6F}"/>
    <cellStyle name="Normal 6 3 5 6" xfId="4196" xr:uid="{52944C00-C32D-4947-BF75-396D9906CE93}"/>
    <cellStyle name="Normal 6 3 6" xfId="286" xr:uid="{68011B2B-10DD-4359-B1ED-0EC70980D935}"/>
    <cellStyle name="Normal 6 3 6 10" xfId="2693" xr:uid="{7445CC26-3907-46B9-8D4B-F913D4A7C10A}"/>
    <cellStyle name="Normal 6 3 6 10 2" xfId="6347" xr:uid="{E7880753-800B-470F-813E-221B8988728B}"/>
    <cellStyle name="Normal 6 3 6 11" xfId="2694" xr:uid="{0F5F6F5B-E102-4CE5-831B-3C12464854DE}"/>
    <cellStyle name="Normal 6 3 6 11 2" xfId="2695" xr:uid="{D4BB4C69-27BE-48A1-A385-2F5C6912D89C}"/>
    <cellStyle name="Normal 6 3 6 11 2 2" xfId="6348" xr:uid="{06989A5C-E683-4372-BE93-25C18483C917}"/>
    <cellStyle name="Normal 6 3 6 11 3" xfId="6349" xr:uid="{0873307A-2F1A-481B-82B2-E571E93BFB8E}"/>
    <cellStyle name="Normal 6 3 6 12" xfId="6350" xr:uid="{68B99EC6-7194-403E-A1B1-D89B306A510D}"/>
    <cellStyle name="Normal 6 3 6 12 2" xfId="6351" xr:uid="{5716752C-9301-43E9-BCC9-747DCB160037}"/>
    <cellStyle name="Normal 6 3 6 13" xfId="6352" xr:uid="{E81535AC-7FF8-4B20-8F40-C171F479BA54}"/>
    <cellStyle name="Normal 6 3 6 14" xfId="7405" xr:uid="{BF16AE5D-C6BE-43CB-8DAC-46EA30B57296}"/>
    <cellStyle name="Normal 6 3 6 15" xfId="7489" xr:uid="{EBAD7EAD-B1BA-4BC6-BE6C-9B2882925413}"/>
    <cellStyle name="Normal 6 3 6 16" xfId="7541" xr:uid="{4C4DFCF7-3CFF-445E-81D0-571AB1D87230}"/>
    <cellStyle name="Normal 6 3 6 2" xfId="287" xr:uid="{2B94F710-38D5-46AE-8F95-F9C9F25542C0}"/>
    <cellStyle name="Normal 6 3 6 2 2" xfId="642" xr:uid="{3BC7CB3C-8A95-4270-93EF-806EA82004DF}"/>
    <cellStyle name="Normal 6 3 6 2 2 2" xfId="2696" xr:uid="{50FD5DF8-5A07-445B-B41E-F34324A6C215}"/>
    <cellStyle name="Normal 6 3 6 2 2 2 2" xfId="2697" xr:uid="{0E65A515-0319-48F4-9167-954289BCAD89}"/>
    <cellStyle name="Normal 6 3 6 2 2 2 2 2" xfId="6353" xr:uid="{6200735E-E00B-4350-AFF5-3E892B504B0C}"/>
    <cellStyle name="Normal 6 3 6 2 2 2 3" xfId="6354" xr:uid="{2018625F-2633-4478-93C4-878E236AAD98}"/>
    <cellStyle name="Normal 6 3 6 2 2 3" xfId="2698" xr:uid="{045BB65D-C958-42A3-B49B-20CAD8F89706}"/>
    <cellStyle name="Normal 6 3 6 2 2 3 2" xfId="2699" xr:uid="{779EE524-1385-4685-BDA5-7BCAE309C139}"/>
    <cellStyle name="Normal 6 3 6 2 2 3 2 2" xfId="4483" xr:uid="{EBEB9874-87EF-455F-AB09-5858B17943F5}"/>
    <cellStyle name="Normal 6 3 6 2 2 3 3" xfId="6355" xr:uid="{609BA4C0-D52F-48F1-AD45-828BB1F7A9AB}"/>
    <cellStyle name="Normal 6 3 6 2 2 4" xfId="2700" xr:uid="{6D561B7B-C980-4076-A392-F5CD2BA0E705}"/>
    <cellStyle name="Normal 6 3 6 2 2 4 2" xfId="6356" xr:uid="{16D517DA-6E0D-457D-B878-6F11B5A982F2}"/>
    <cellStyle name="Normal 6 3 6 2 2 5" xfId="4197" xr:uid="{F557F594-C254-4DE6-9A85-01E25623833F}"/>
    <cellStyle name="Normal 6 3 6 2 3" xfId="2701" xr:uid="{5768CFA7-0619-4718-A24A-1E8D43D2F5D3}"/>
    <cellStyle name="Normal 6 3 6 2 3 2" xfId="2702" xr:uid="{4277452A-41A8-4CBC-8FC0-34FCE47642CB}"/>
    <cellStyle name="Normal 6 3 6 2 3 2 2" xfId="774" xr:uid="{460C408D-3486-466B-B1BE-0C51DA42E799}"/>
    <cellStyle name="Normal 6 3 6 2 3 2 2 2" xfId="4198" xr:uid="{02DDFFFA-1CC9-4E32-B07C-030D7D5117B2}"/>
    <cellStyle name="Normal 6 3 6 2 3 2 2 2 2" xfId="6357" xr:uid="{2D4ED637-2C87-41C7-87C7-354967A9C11E}"/>
    <cellStyle name="Normal 6 3 6 2 3 2 2 3" xfId="4199" xr:uid="{CCE8417C-CC9F-4991-8E66-9A5AD81A3294}"/>
    <cellStyle name="Normal 6 3 6 2 3 2 2 3 2" xfId="7332" xr:uid="{2772EF02-E302-43DA-819D-A7AE02F8D927}"/>
    <cellStyle name="Normal 6 3 6 2 3 2 2 3 2 2" xfId="7392" xr:uid="{E6A307BD-9C35-410C-9F25-5809133229E0}"/>
    <cellStyle name="Normal 6 3 6 2 3 2 2 3 2 3" xfId="7446" xr:uid="{104ABFDA-527E-42B5-B178-A913E06B04FA}"/>
    <cellStyle name="Normal 6 3 6 2 3 2 2 5" xfId="7525" xr:uid="{59140B1A-1BC6-4C60-A363-5450D87F8298}"/>
    <cellStyle name="Normal 6 3 6 2 3 2 3" xfId="6358" xr:uid="{B223D679-3720-466D-920B-24BFF0DB64E7}"/>
    <cellStyle name="Normal 6 3 6 2 3 3" xfId="2703" xr:uid="{381DF49F-D4B5-490B-A94E-FA688EB2D233}"/>
    <cellStyle name="Normal 6 3 6 2 3 3 2" xfId="2704" xr:uid="{1C4AEAED-6636-4FD4-957E-D69BC02F528C}"/>
    <cellStyle name="Normal 6 3 6 2 3 3 2 2" xfId="6359" xr:uid="{C6438E66-3946-429E-BD58-6B9FBE43C9A1}"/>
    <cellStyle name="Normal 6 3 6 2 3 3 3" xfId="2705" xr:uid="{4E8F241E-E94F-47C1-B901-CBF270E25786}"/>
    <cellStyle name="Normal 6 3 6 2 3 3 3 2" xfId="6360" xr:uid="{141AA453-3BEA-4F3F-AF1A-6E819E5B5E5E}"/>
    <cellStyle name="Normal 6 3 6 2 3 3 4" xfId="6361" xr:uid="{0C11BDB0-6C59-4D49-BD0A-B8C8823F2EC7}"/>
    <cellStyle name="Normal 6 3 6 2 3 4" xfId="2706" xr:uid="{E92F2DFE-E274-41ED-AD2A-1C24E0AA7417}"/>
    <cellStyle name="Normal 6 3 6 2 3 4 2" xfId="6362" xr:uid="{825491C7-71FA-4D31-9EF6-4475FE516E30}"/>
    <cellStyle name="Normal 6 3 6 2 3 5" xfId="4200" xr:uid="{CA8989B4-F972-446C-BE2E-CA4E97F8644F}"/>
    <cellStyle name="Normal 6 3 6 2 3 6" xfId="4201" xr:uid="{0B4C5C5B-7406-4951-A564-FB36B5BB5DAA}"/>
    <cellStyle name="Normal 6 3 6 2 3 6 2" xfId="6363" xr:uid="{CA3752C0-B7F6-4148-A590-3B50FE5EE758}"/>
    <cellStyle name="Normal 6 3 6 2 4" xfId="2707" xr:uid="{03EE4FDB-330B-4473-B1D9-072D7214E6A4}"/>
    <cellStyle name="Normal 6 3 6 2 4 2" xfId="2708" xr:uid="{CA2DF10A-650D-48F1-97F8-B87A31E9A379}"/>
    <cellStyle name="Normal 6 3 6 2 4 2 2" xfId="6364" xr:uid="{3CB2A8D8-F57F-4B8B-A6E9-386E35C53E0B}"/>
    <cellStyle name="Normal 6 3 6 2 4 3" xfId="6365" xr:uid="{86AD1C6F-59BE-4D6D-9B61-F8BA5D70EBD0}"/>
    <cellStyle name="Normal 6 3 6 2 5" xfId="759" xr:uid="{196B724E-D0EB-4E94-8EA0-01EFB63A6C5F}"/>
    <cellStyle name="Normal 6 3 6 2 5 2" xfId="2709" xr:uid="{026ADB61-EBE3-4BB2-8AAF-7954DFF5F1CE}"/>
    <cellStyle name="Normal 6 3 6 2 5 2 2" xfId="6366" xr:uid="{4B9CD1EA-2BF9-4A64-A7A6-C23E6357588B}"/>
    <cellStyle name="Normal 6 3 6 2 5 3" xfId="2710" xr:uid="{0363070C-7178-4CF9-A9ED-C485228DBF43}"/>
    <cellStyle name="Normal 6 3 6 2 5 3 2" xfId="6367" xr:uid="{76556E5D-97CE-4297-B724-B1547BEE4C30}"/>
    <cellStyle name="Normal 6 3 6 2 5 4" xfId="6368" xr:uid="{186EC741-E37A-4F80-83B1-C803223465AA}"/>
    <cellStyle name="Normal 6 3 6 2 5 5" xfId="4202" xr:uid="{1C7D31D0-DC17-41C7-BA55-D5277BC5A008}"/>
    <cellStyle name="Normal 6 3 6 2 5 5 2" xfId="6369" xr:uid="{0FD046E8-7BAD-4598-9304-8A9F63EB8C94}"/>
    <cellStyle name="Normal 6 3 6 2 5 6" xfId="7344" xr:uid="{8019E0F4-4541-4036-97C7-E621119B4581}"/>
    <cellStyle name="Normal 6 3 6 2 5 6 2" xfId="7383" xr:uid="{262C81CB-50B7-4006-8DBB-1B4DEA3B0CA6}"/>
    <cellStyle name="Normal 6 3 6 2 5 6 3" xfId="7422" xr:uid="{C85372AA-335D-43AD-A61E-93AA548272E8}"/>
    <cellStyle name="Normal 6 3 6 2 5 7" xfId="7493" xr:uid="{F84BFF01-E91C-45A9-8C98-988999411E59}"/>
    <cellStyle name="Normal 6 3 6 2 5 8" xfId="7538" xr:uid="{4948AD6C-9853-4635-B318-F8E3298FC409}"/>
    <cellStyle name="Normal 6 3 6 2 5 9" xfId="7543" xr:uid="{BA263E6C-232F-48C2-9068-52F3CEEBA667}"/>
    <cellStyle name="Normal 6 3 6 2 6" xfId="2711" xr:uid="{D2942151-29E1-419A-8778-DD597225EA6E}"/>
    <cellStyle name="Normal 6 3 6 2 6 2" xfId="2712" xr:uid="{BBBB0B90-C2EB-4141-90A0-D46A348C84EF}"/>
    <cellStyle name="Normal 6 3 6 2 6 2 2" xfId="6370" xr:uid="{48C18E3E-0F08-44C3-AFBD-28E0EC5E6A95}"/>
    <cellStyle name="Normal 6 3 6 2 6 3" xfId="4481" xr:uid="{3DA160A1-4ECA-40E0-BFFE-044244F94473}"/>
    <cellStyle name="Normal 6 3 6 2 6 3 2" xfId="7343" xr:uid="{E456FA52-AC67-47C7-9593-BB3A9C5E29C7}"/>
    <cellStyle name="Normal 6 3 6 2 7" xfId="2713" xr:uid="{D8B03CFA-40E8-40C3-AD81-AB21413F7405}"/>
    <cellStyle name="Normal 6 3 6 2 7 2" xfId="6371" xr:uid="{8CCB9837-C945-4F17-8B44-2D5C63B481BB}"/>
    <cellStyle name="Normal 6 3 6 2 8" xfId="6372" xr:uid="{C7A4FBFC-685C-4187-A7B0-62B2938C9767}"/>
    <cellStyle name="Normal 6 3 6 3" xfId="288" xr:uid="{BBFD588A-17C6-4D1A-87D9-EDB9E6EE4EAD}"/>
    <cellStyle name="Normal 6 3 6 3 2" xfId="289" xr:uid="{FF591682-DCC3-4AE4-B999-028DA1E4ED4C}"/>
    <cellStyle name="Normal 6 3 6 3 2 2" xfId="644" xr:uid="{EB330324-4977-40BC-B76A-6D31BDF636CE}"/>
    <cellStyle name="Normal 6 3 6 3 2 2 2" xfId="2714" xr:uid="{8F3723AF-16E9-4385-B061-E1CC5CD771A2}"/>
    <cellStyle name="Normal 6 3 6 3 2 2 2 2" xfId="2715" xr:uid="{877DD6AB-E211-4555-9702-3C0FFBDC9D7B}"/>
    <cellStyle name="Normal 6 3 6 3 2 2 2 2 2" xfId="6373" xr:uid="{00D2A37B-1AFD-40FC-BD4B-D9F98DBFF78B}"/>
    <cellStyle name="Normal 6 3 6 3 2 2 2 3" xfId="6374" xr:uid="{34C72011-A083-4418-BF69-B7222E5B9D8B}"/>
    <cellStyle name="Normal 6 3 6 3 2 2 3" xfId="2716" xr:uid="{E8D4C73F-FC1D-4AB2-8F28-64EBE3CE6158}"/>
    <cellStyle name="Normal 6 3 6 3 2 2 3 2" xfId="6375" xr:uid="{089F0896-75EA-4301-8A91-DEEEFE8C201F}"/>
    <cellStyle name="Normal 6 3 6 3 2 2 4" xfId="4203" xr:uid="{6FE294C7-A762-4E87-96E4-936CEC24AFF4}"/>
    <cellStyle name="Normal 6 3 6 3 2 3" xfId="772" xr:uid="{CA2C70B5-DCA3-4AC5-B6F4-57B484A5B403}"/>
    <cellStyle name="Normal 6 3 6 3 2 3 2" xfId="2717" xr:uid="{D61FE5BB-812B-466C-9062-3E30FD142963}"/>
    <cellStyle name="Normal 6 3 6 3 2 3 2 2" xfId="6376" xr:uid="{71553889-DB0C-463E-813C-906450680320}"/>
    <cellStyle name="Normal 6 3 6 3 2 3 3" xfId="6377" xr:uid="{253D85BD-70B4-471C-9C65-EE483D29B4F8}"/>
    <cellStyle name="Normal 6 3 6 3 2 4" xfId="2718" xr:uid="{425150C2-CBEA-4972-8850-1FBEDCED3E97}"/>
    <cellStyle name="Normal 6 3 6 3 2 4 2" xfId="6378" xr:uid="{5A111BFC-FF50-4E52-981D-98FB9A45BCFC}"/>
    <cellStyle name="Normal 6 3 6 3 2 5" xfId="3652" xr:uid="{F43716B7-A93C-4531-912E-FFD360ED2FC7}"/>
    <cellStyle name="Normal 6 3 6 3 2 6" xfId="7347" xr:uid="{4A45B55B-C0F5-4FEE-AF9E-FCCA4644C1E2}"/>
    <cellStyle name="Normal 6 3 6 3 2 6 2" xfId="7426" xr:uid="{96FB0A19-69F3-45D0-8518-DC1E352D7BAC}"/>
    <cellStyle name="Normal 6 3 6 3 2 6 2 2" xfId="7498" xr:uid="{76113FEC-5BB4-4DB8-A24A-436464C82D5E}"/>
    <cellStyle name="Normal 6 3 6 3 2 6 2 3" xfId="7547" xr:uid="{BA4E0D98-A55F-49FC-9E0F-539F02BE5401}"/>
    <cellStyle name="Normal 6 3 6 3 2 7" xfId="7496" xr:uid="{FBEEE5D9-9BAE-486A-A8A7-EF2C12A58062}"/>
    <cellStyle name="Normal 6 3 6 3 2 8" xfId="7545" xr:uid="{91C7C237-FB2E-46A0-B9E6-41D0A34D16BC}"/>
    <cellStyle name="Normal 6 3 6 3 3" xfId="643" xr:uid="{3896BCB3-4F83-42BB-ACAA-6872F0EDFE0C}"/>
    <cellStyle name="Normal 6 3 6 3 3 2" xfId="2719" xr:uid="{5FB8FE5A-238B-4AC3-B7FE-E3DF2C6FF62D}"/>
    <cellStyle name="Normal 6 3 6 3 3 2 2" xfId="2720" xr:uid="{EBC95A86-216C-4C5F-8887-5A079C6BEBC0}"/>
    <cellStyle name="Normal 6 3 6 3 3 2 2 2" xfId="6379" xr:uid="{953763AC-1B82-412A-8205-2BEBFB016BCA}"/>
    <cellStyle name="Normal 6 3 6 3 3 2 3" xfId="6380" xr:uid="{CA51155E-B8A3-423C-BD76-AC38D42E97E2}"/>
    <cellStyle name="Normal 6 3 6 3 3 3" xfId="2721" xr:uid="{AB9E61D8-6978-45F3-AAD4-B104924FB46E}"/>
    <cellStyle name="Normal 6 3 6 3 3 3 2" xfId="6381" xr:uid="{94DFF947-A3E7-4B99-9083-7B1857A1EDA3}"/>
    <cellStyle name="Normal 6 3 6 3 3 4" xfId="4204" xr:uid="{28B60CEB-DF3E-486D-B748-167463E9923B}"/>
    <cellStyle name="Normal 6 3 6 3 4" xfId="2722" xr:uid="{45CE0385-8331-4A27-875D-10C763C8FFBB}"/>
    <cellStyle name="Normal 6 3 6 3 4 2" xfId="2723" xr:uid="{D3424082-074E-4343-83F5-B26AC888E0E5}"/>
    <cellStyle name="Normal 6 3 6 3 4 2 2" xfId="6382" xr:uid="{7853E780-7660-41F5-8A5F-40CA5504C1A5}"/>
    <cellStyle name="Normal 6 3 6 3 4 3" xfId="6383" xr:uid="{B99DD7AB-C565-4683-89EF-8D5D4372AEAB}"/>
    <cellStyle name="Normal 6 3 6 3 5" xfId="2724" xr:uid="{05DAB91C-7CD0-4200-8BF2-37C56C98E86B}"/>
    <cellStyle name="Normal 6 3 6 3 5 2" xfId="6384" xr:uid="{6CCFC02C-411D-4E74-99EE-DC024BB1B874}"/>
    <cellStyle name="Normal 6 3 6 3 6" xfId="4205" xr:uid="{6A00DED9-D16E-4AE0-8A68-4D7A30A3BB86}"/>
    <cellStyle name="Normal 6 3 6 4" xfId="641" xr:uid="{14A31592-780E-4617-ADFE-DD45CFD0D9B1}"/>
    <cellStyle name="Normal 6 3 6 4 2" xfId="2725" xr:uid="{C12F3A49-2828-4878-84A9-B8097C03AEE1}"/>
    <cellStyle name="Normal 6 3 6 4 2 2" xfId="2726" xr:uid="{B1F699A4-B12A-4E4D-B25F-0B28E075AAFC}"/>
    <cellStyle name="Normal 6 3 6 4 2 2 2" xfId="2727" xr:uid="{5EFF5303-6082-4690-AB19-66A45E9D719F}"/>
    <cellStyle name="Normal 6 3 6 4 2 2 2 2" xfId="6385" xr:uid="{BDCD765F-D359-497B-A164-0BD00A50C8DF}"/>
    <cellStyle name="Normal 6 3 6 4 2 2 3" xfId="6386" xr:uid="{4E9850B7-C58C-4B46-B30F-CEC47BAEBAC9}"/>
    <cellStyle name="Normal 6 3 6 4 2 3" xfId="2728" xr:uid="{8459E187-5CD2-4E18-B8EC-5A3AC0A3EFCA}"/>
    <cellStyle name="Normal 6 3 6 4 2 3 2" xfId="2729" xr:uid="{5E043E04-1C3A-44A0-A9DB-DC088DE2323C}"/>
    <cellStyle name="Normal 6 3 6 4 2 3 2 2" xfId="6387" xr:uid="{88A4700B-2422-4718-A9A8-53D106581ED4}"/>
    <cellStyle name="Normal 6 3 6 4 2 3 3" xfId="6388" xr:uid="{F749ED4C-EA93-48A9-8FC0-F73CFAA99A5E}"/>
    <cellStyle name="Normal 6 3 6 4 2 4" xfId="2730" xr:uid="{C70B5E49-724B-4E6F-9CD6-D7FBF8596F30}"/>
    <cellStyle name="Normal 6 3 6 4 2 4 2" xfId="6389" xr:uid="{D9DB4808-911D-436A-A0CD-66AD26A0B770}"/>
    <cellStyle name="Normal 6 3 6 4 2 5" xfId="4206" xr:uid="{557CD1AF-3725-4727-9DDC-8AA0879A7145}"/>
    <cellStyle name="Normal 6 3 6 4 3" xfId="2731" xr:uid="{BE21BA03-4A33-47CA-80E1-3BA705E97BAC}"/>
    <cellStyle name="Normal 6 3 6 4 3 2" xfId="2732" xr:uid="{939990EF-ED43-4913-B53D-91E0B2A2177E}"/>
    <cellStyle name="Normal 6 3 6 4 3 2 2" xfId="2733" xr:uid="{2AE5146B-E919-45FE-88E0-78B7A01ACD86}"/>
    <cellStyle name="Normal 6 3 6 4 3 2 2 2" xfId="4207" xr:uid="{19676700-5D99-4489-96BC-3BAB933DAD70}"/>
    <cellStyle name="Normal 6 3 6 4 3 2 2 2 2" xfId="6390" xr:uid="{6429555A-45E9-47ED-A21B-0E374C269D7F}"/>
    <cellStyle name="Normal 6 3 6 4 3 2 2 3" xfId="4208" xr:uid="{6AAF117B-86BF-4148-8293-12D2164F7809}"/>
    <cellStyle name="Normal 6 3 6 4 3 2 2 3 2" xfId="7433" xr:uid="{FEF1D370-59EF-4288-A136-12DE303B55D3}"/>
    <cellStyle name="Normal 6 3 6 4 3 2 2 4" xfId="7412" xr:uid="{B8262B24-C150-42A2-B5FF-2F81B283CB18}"/>
    <cellStyle name="Normal 6 3 6 4 3 2 3" xfId="6391" xr:uid="{D4EB18C0-48DA-4B3F-9484-0AF15908C27B}"/>
    <cellStyle name="Normal 6 3 6 4 3 3" xfId="2734" xr:uid="{0A772D89-FE29-4921-A603-09064195B28E}"/>
    <cellStyle name="Normal 6 3 6 4 3 3 2" xfId="6392" xr:uid="{839E295D-4ECF-4AB8-818A-0D4A3C135FDE}"/>
    <cellStyle name="Normal 6 3 6 4 3 4" xfId="4209" xr:uid="{B298B366-1BE1-4027-889C-63B6E314747B}"/>
    <cellStyle name="Normal 6 3 6 4 4" xfId="2735" xr:uid="{B7A0C94D-17AE-4BC3-AD12-CF383C3A2ED8}"/>
    <cellStyle name="Normal 6 3 6 4 4 2" xfId="2736" xr:uid="{CF6A37DB-E538-4D3D-9EA3-CF37F228A730}"/>
    <cellStyle name="Normal 6 3 6 4 4 2 2" xfId="6393" xr:uid="{8FA3F138-23EF-471B-8D8E-1632D20F0C1D}"/>
    <cellStyle name="Normal 6 3 6 4 4 3" xfId="6394" xr:uid="{F18FDE79-86BA-4EAD-833B-83D0ECCEF663}"/>
    <cellStyle name="Normal 6 3 6 4 5" xfId="2737" xr:uid="{DEBD3BC6-FD2F-4A70-8E93-B8235CFAC1AC}"/>
    <cellStyle name="Normal 6 3 6 4 5 2" xfId="2738" xr:uid="{E4C57CC2-EEAA-4BB6-A30A-99CC57A39A07}"/>
    <cellStyle name="Normal 6 3 6 4 5 2 2" xfId="2739" xr:uid="{1F7882C9-4E9D-4273-95BE-A90F25C5C210}"/>
    <cellStyle name="Normal 6 3 6 4 5 2 2 2" xfId="4210" xr:uid="{0643F188-78F4-4E43-A083-997A6BF29479}"/>
    <cellStyle name="Normal 6 3 6 4 5 2 2 2 2" xfId="6395" xr:uid="{C7D95DAC-34AF-4459-BF62-24C6864E58F3}"/>
    <cellStyle name="Normal 6 3 6 4 5 2 2 3" xfId="4211" xr:uid="{F7AE44DE-8DA8-47FF-AF69-B7F27B7DE4B9}"/>
    <cellStyle name="Normal 6 3 6 4 5 2 3" xfId="6396" xr:uid="{06C530D5-36F6-47F5-BCD0-6F3270559BAC}"/>
    <cellStyle name="Normal 6 3 6 4 5 3" xfId="760" xr:uid="{13CBD3AC-7D1B-42C6-AF52-C8C0FF8E7A13}"/>
    <cellStyle name="Normal 6 3 6 4 5 3 2" xfId="6397" xr:uid="{E05D7B8C-C7E0-496D-A0C0-1D0C0AA71F27}"/>
    <cellStyle name="Normal 6 3 6 4 5 4" xfId="2740" xr:uid="{6200898D-1445-486A-B678-F0CA89B3BF3D}"/>
    <cellStyle name="Normal 6 3 6 4 5 4 2" xfId="6398" xr:uid="{31847156-18AD-4422-A373-52D47D1C1168}"/>
    <cellStyle name="Normal 6 3 6 4 5 5" xfId="6399" xr:uid="{6ADADA2E-2F30-49EA-983D-0D0B8B0AF5E9}"/>
    <cellStyle name="Normal 6 3 6 4 5 6" xfId="4212" xr:uid="{CF1515C6-15B6-4931-BB80-1AFE373C7111}"/>
    <cellStyle name="Normal 6 3 6 4 5 7" xfId="7398" xr:uid="{CDB32E8D-3681-48FE-8361-4CAA062CB070}"/>
    <cellStyle name="Normal 6 3 6 4 5 7 2" xfId="7448" xr:uid="{27BC407F-870F-4D00-8F42-5920FBAB4BF7}"/>
    <cellStyle name="Normal 6 3 6 4 6" xfId="2741" xr:uid="{26FF1E74-1CCC-4994-97B2-F491BB86D545}"/>
    <cellStyle name="Normal 6 3 6 4 6 2" xfId="2742" xr:uid="{10DE3102-C07C-4335-97F0-32CDBA6A025C}"/>
    <cellStyle name="Normal 6 3 6 4 6 2 2" xfId="6400" xr:uid="{C3671C58-44F7-441C-9016-3D4DC5382E60}"/>
    <cellStyle name="Normal 6 3 6 4 6 3" xfId="6401" xr:uid="{C0EE5B27-EC8B-41E3-860B-25C75C7A53F0}"/>
    <cellStyle name="Normal 6 3 6 4 7" xfId="2743" xr:uid="{8CFF1460-B4F9-4F27-8934-46E5BE95579F}"/>
    <cellStyle name="Normal 6 3 6 4 7 2" xfId="6402" xr:uid="{006B272C-2AC2-4E50-861E-1D6EB1C21C51}"/>
    <cellStyle name="Normal 6 3 6 4 8" xfId="6403" xr:uid="{2F05850C-700E-43E0-BD68-049F96EF34B3}"/>
    <cellStyle name="Normal 6 3 6 5" xfId="2744" xr:uid="{FA7B5B50-CF7C-4A03-A5DD-F7DC75921DFD}"/>
    <cellStyle name="Normal 6 3 6 5 2" xfId="2745" xr:uid="{E20EC0D9-0C27-4CDA-8804-054AD2B7FC1B}"/>
    <cellStyle name="Normal 6 3 6 5 2 2" xfId="2746" xr:uid="{CC66EB17-F533-4CFE-960D-055C8F48CD92}"/>
    <cellStyle name="Normal 6 3 6 5 2 2 2" xfId="6404" xr:uid="{DE8801A9-34F3-421A-A061-28A753B7A783}"/>
    <cellStyle name="Normal 6 3 6 5 2 3" xfId="6405" xr:uid="{3D615FFC-2AB8-4908-AE6F-5277F0B84644}"/>
    <cellStyle name="Normal 6 3 6 5 3" xfId="2747" xr:uid="{F8F87C9C-194C-49A3-BA65-395DB592C5D0}"/>
    <cellStyle name="Normal 6 3 6 5 3 2" xfId="2748" xr:uid="{372DB4F8-2D86-4859-B1F3-7A2F5187875A}"/>
    <cellStyle name="Normal 6 3 6 5 3 2 2" xfId="6406" xr:uid="{6425674C-1258-4273-8BE1-84F0E97F8651}"/>
    <cellStyle name="Normal 6 3 6 5 3 3" xfId="6407" xr:uid="{60D07623-D6C6-453C-B68E-25FC75DB8D34}"/>
    <cellStyle name="Normal 6 3 6 5 4" xfId="2749" xr:uid="{AD265116-96C6-4EA8-84DC-D0EC476B7344}"/>
    <cellStyle name="Normal 6 3 6 5 4 2" xfId="6408" xr:uid="{17509DD5-F7EB-462E-AA72-F74C1E3E1910}"/>
    <cellStyle name="Normal 6 3 6 5 5" xfId="4213" xr:uid="{67D41DB6-153E-4CCF-9687-13D44C8D7A66}"/>
    <cellStyle name="Normal 6 3 6 6" xfId="2750" xr:uid="{A325D983-1FE8-4D8E-8E84-979BC9B11D82}"/>
    <cellStyle name="Normal 6 3 6 6 2" xfId="2751" xr:uid="{78275AC7-CCE6-4E8D-B67B-39053C2AD725}"/>
    <cellStyle name="Normal 6 3 6 6 2 2" xfId="2752" xr:uid="{3155CAA1-78A6-49C1-B8E6-1FB170685797}"/>
    <cellStyle name="Normal 6 3 6 6 2 2 2" xfId="6409" xr:uid="{7FDDE9A7-BACA-4729-8388-17F2B3B5E724}"/>
    <cellStyle name="Normal 6 3 6 6 2 3" xfId="6410" xr:uid="{CC82325F-13B1-4FA8-8E4E-8DD81609D850}"/>
    <cellStyle name="Normal 6 3 6 6 3" xfId="2753" xr:uid="{47149988-BC2F-4A4A-98E8-F1D2C488128A}"/>
    <cellStyle name="Normal 6 3 6 6 3 2" xfId="6411" xr:uid="{4E157533-23E8-4D40-B394-624F488034BB}"/>
    <cellStyle name="Normal 6 3 6 6 4" xfId="4214" xr:uid="{1A857638-57CF-45D0-AADD-B808821894B9}"/>
    <cellStyle name="Normal 6 3 6 7" xfId="2754" xr:uid="{93C2B79A-FFBE-47A0-9B7E-333E28BDA77D}"/>
    <cellStyle name="Normal 6 3 6 7 2" xfId="2755" xr:uid="{E35ACF98-AFE8-423B-ADC3-73CC0C9C649F}"/>
    <cellStyle name="Normal 6 3 6 7 2 2" xfId="6412" xr:uid="{5A457CF1-B98A-4896-B756-4693F1E52E74}"/>
    <cellStyle name="Normal 6 3 6 7 3" xfId="6413" xr:uid="{E9E7ADB0-86B9-4624-8405-1F6FE197E8F5}"/>
    <cellStyle name="Normal 6 3 6 8" xfId="763" xr:uid="{6892CB1A-6446-42D0-9C6F-82CCE73297D1}"/>
    <cellStyle name="Normal 6 3 6 8 2" xfId="773" xr:uid="{59DB1B90-9372-4456-BF25-D45E01DE9995}"/>
    <cellStyle name="Normal 6 3 6 8 2 2" xfId="6414" xr:uid="{C7A2BA95-5C2A-4326-9D43-DBAE267F859D}"/>
    <cellStyle name="Normal 6 3 6 8 3" xfId="6415" xr:uid="{7E9A9D30-0F88-4E78-B659-9322C0284D18}"/>
    <cellStyle name="Normal 6 3 6 8 3 2" xfId="7452" xr:uid="{08F2753C-8291-466C-B710-2CBA0FA79CA6}"/>
    <cellStyle name="Normal 6 3 6 8 4" xfId="7348" xr:uid="{D95C86BE-F493-4FE6-BE40-A51D49DC6751}"/>
    <cellStyle name="Normal 6 3 6 8 4 2" xfId="7416" xr:uid="{F65F85AB-BEC7-49E9-BBFD-8CCB43DF99E8}"/>
    <cellStyle name="Normal 6 3 6 8 4 2 2" xfId="7499" xr:uid="{6163DC3A-D020-4BAE-9E0D-EDBFB7F41A5E}"/>
    <cellStyle name="Normal 6 3 6 8 4 2 3" xfId="7548" xr:uid="{C4B7D654-BEB0-4705-A617-55744A8FB9EB}"/>
    <cellStyle name="Normal 6 3 6 8 5" xfId="7381" xr:uid="{BEA1A464-D8A5-48AA-9E8F-CAD7FB97CC88}"/>
    <cellStyle name="Normal 6 3 6 8 5 2" xfId="7427" xr:uid="{DEAE6242-BB83-4800-9E0F-0B1C3A5C18F9}"/>
    <cellStyle name="Normal 6 3 6 8 6" xfId="7474" xr:uid="{A0F184B3-1230-4BFC-80DE-598508577136}"/>
    <cellStyle name="Normal 6 3 6 8 6 2" xfId="7523" xr:uid="{65B49DA7-563A-4B7F-BCBB-09F79FEF173A}"/>
    <cellStyle name="Normal 6 3 6 8 7" xfId="7497" xr:uid="{AC097F01-DA66-417C-AC95-F14E6993277D}"/>
    <cellStyle name="Normal 6 3 6 8 8" xfId="7546" xr:uid="{4C95D905-89C1-4341-A3B1-C4FC2F2DF271}"/>
    <cellStyle name="Normal 6 3 6 9" xfId="2756" xr:uid="{A5B0AF21-9496-47B4-8862-E79B38DCDDC0}"/>
    <cellStyle name="Normal 6 3 6 9 2" xfId="2757" xr:uid="{BCD88355-9C7E-45E4-A749-069D24A62954}"/>
    <cellStyle name="Normal 6 3 6 9 2 2" xfId="6416" xr:uid="{7E89713F-CF3C-48CC-84C5-65C5FB3A9106}"/>
    <cellStyle name="Normal 6 3 6 9 3" xfId="6417" xr:uid="{32122E28-2BB7-4EEB-9D67-999A4AAC7D2F}"/>
    <cellStyle name="Normal 6 3 7" xfId="290" xr:uid="{DBA4ACCA-7022-4634-A42B-47822F9663BD}"/>
    <cellStyle name="Normal 6 3 7 2" xfId="291" xr:uid="{36952A3B-7EB8-4ECB-8F28-14C8BC6BC3E1}"/>
    <cellStyle name="Normal 6 3 7 2 2" xfId="646" xr:uid="{10D2B538-B879-42C7-B261-3AFE1315E50D}"/>
    <cellStyle name="Normal 6 3 7 2 2 2" xfId="2758" xr:uid="{496CFC11-226A-4F18-BC73-EDAC3434DE47}"/>
    <cellStyle name="Normal 6 3 7 2 2 2 2" xfId="2759" xr:uid="{C37D5BE2-E4FB-4B84-82D4-7B053246DC41}"/>
    <cellStyle name="Normal 6 3 7 2 2 2 2 2" xfId="6418" xr:uid="{2D4A956D-AC03-4C71-9465-4C43FC6FDD90}"/>
    <cellStyle name="Normal 6 3 7 2 2 2 3" xfId="6419" xr:uid="{D34ED7B8-42B3-4BF7-BF53-3FAE7283634E}"/>
    <cellStyle name="Normal 6 3 7 2 2 3" xfId="2760" xr:uid="{117CE9F6-863D-4F68-8C06-039DDC947B53}"/>
    <cellStyle name="Normal 6 3 7 2 2 3 2" xfId="6420" xr:uid="{320E2C79-5CCF-4269-8245-6D8470DCA62C}"/>
    <cellStyle name="Normal 6 3 7 2 2 4" xfId="4215" xr:uid="{FF4A899D-0578-444B-8314-95AF9786FD52}"/>
    <cellStyle name="Normal 6 3 7 2 3" xfId="2761" xr:uid="{0B1BFE9B-C185-4436-9BCE-33972499E71E}"/>
    <cellStyle name="Normal 6 3 7 2 3 2" xfId="2762" xr:uid="{03FB2217-97B2-44B6-A46B-390A558E511E}"/>
    <cellStyle name="Normal 6 3 7 2 3 2 2" xfId="6421" xr:uid="{18915AB9-7007-4B63-8328-42DCA7DEF368}"/>
    <cellStyle name="Normal 6 3 7 2 3 3" xfId="6422" xr:uid="{7E997C95-F80B-42E5-BB1B-2C1A7D2CA5F8}"/>
    <cellStyle name="Normal 6 3 7 2 4" xfId="2763" xr:uid="{F3AB230E-01CA-4010-A866-BDD441A70F86}"/>
    <cellStyle name="Normal 6 3 7 2 4 2" xfId="6423" xr:uid="{E9C8EF53-A187-4726-AF35-56622A6C1CF3}"/>
    <cellStyle name="Normal 6 3 7 2 5" xfId="4216" xr:uid="{9DCA91C2-AB69-4728-BC08-BF1B0E07A7D1}"/>
    <cellStyle name="Normal 6 3 7 3" xfId="645" xr:uid="{6BD7FF6F-2D04-469C-ABFB-C88361B20B13}"/>
    <cellStyle name="Normal 6 3 7 3 2" xfId="2764" xr:uid="{7108CA3A-2AF7-4F99-A4AA-CA1FF1157F2A}"/>
    <cellStyle name="Normal 6 3 7 3 2 2" xfId="2765" xr:uid="{A3A508CA-F14F-4E0A-8E4F-365AFB4161A3}"/>
    <cellStyle name="Normal 6 3 7 3 2 2 2" xfId="6424" xr:uid="{50641141-EF09-483C-9B9E-14AE68E655A8}"/>
    <cellStyle name="Normal 6 3 7 3 2 3" xfId="6425" xr:uid="{FAAB884A-2E2F-46EF-A299-4C6AB492A42D}"/>
    <cellStyle name="Normal 6 3 7 3 3" xfId="2766" xr:uid="{36297755-555E-42E5-AD60-069355683EC9}"/>
    <cellStyle name="Normal 6 3 7 3 3 2" xfId="6426" xr:uid="{228B609A-17A6-4778-8747-B53363BB2EB0}"/>
    <cellStyle name="Normal 6 3 7 3 4" xfId="4217" xr:uid="{FE0EBD28-FE5B-4B7B-B310-EC1DA962ACB8}"/>
    <cellStyle name="Normal 6 3 7 4" xfId="2767" xr:uid="{38693A61-48EB-456D-9893-D2D7E07C9A22}"/>
    <cellStyle name="Normal 6 3 7 4 2" xfId="2768" xr:uid="{CCBA67D4-DF3B-4B81-846F-E34C9F4AD148}"/>
    <cellStyle name="Normal 6 3 7 4 2 2" xfId="6427" xr:uid="{F8189C60-D981-4271-A27A-AC3786150A3B}"/>
    <cellStyle name="Normal 6 3 7 4 3" xfId="6428" xr:uid="{4C2C4658-48B5-40BE-8589-B80623267155}"/>
    <cellStyle name="Normal 6 3 7 5" xfId="2769" xr:uid="{8FAB7010-B1B0-416E-8C79-9E7A2F10AAF8}"/>
    <cellStyle name="Normal 6 3 7 5 2" xfId="6429" xr:uid="{C8B77F5F-35A0-4769-B129-89DF61919EBF}"/>
    <cellStyle name="Normal 6 3 7 6" xfId="4218" xr:uid="{2B7DC2EC-655E-4157-BF90-BE0A70B14806}"/>
    <cellStyle name="Normal 6 3 8" xfId="292" xr:uid="{EFC8A2C7-2E89-453E-B458-28D9BE25E060}"/>
    <cellStyle name="Normal 6 3 8 2" xfId="293" xr:uid="{49E88683-2D75-44D5-8DEA-022492C496A3}"/>
    <cellStyle name="Normal 6 3 8 2 2" xfId="648" xr:uid="{6AE74DED-2A83-4275-9CE2-594D2282B807}"/>
    <cellStyle name="Normal 6 3 8 2 2 2" xfId="779" xr:uid="{FFE0702B-8339-4B2D-B01B-F6052039DB3C}"/>
    <cellStyle name="Normal 6 3 8 2 2 2 2" xfId="2770" xr:uid="{CE16ABB9-9044-420C-ACDE-D98A70FCD19D}"/>
    <cellStyle name="Normal 6 3 8 2 2 2 2 2" xfId="2771" xr:uid="{EA370691-D7A8-4B2E-B7FD-680BE4C48244}"/>
    <cellStyle name="Normal 6 3 8 2 2 2 2 2 2" xfId="6430" xr:uid="{336F45DF-010C-457D-8A9F-CE66692BEEB8}"/>
    <cellStyle name="Normal 6 3 8 2 2 2 2 3" xfId="6431" xr:uid="{9F4EE970-D871-4566-ACF9-07F7CC8CFE65}"/>
    <cellStyle name="Normal 6 3 8 2 2 2 3" xfId="2772" xr:uid="{DBAD77FF-9C9F-4010-BC71-63F639EE8FEC}"/>
    <cellStyle name="Normal 6 3 8 2 2 2 3 2" xfId="2773" xr:uid="{B6769FF2-F10F-45CD-B5DE-39AC74FB3724}"/>
    <cellStyle name="Normal 6 3 8 2 2 2 3 2 2" xfId="6432" xr:uid="{E3F1AE34-A4D6-45C4-902E-D8D8C0FA4F1A}"/>
    <cellStyle name="Normal 6 3 8 2 2 2 3 3" xfId="6433" xr:uid="{A7A98EDD-E7C6-4D5E-A24E-13B511E7BC01}"/>
    <cellStyle name="Normal 6 3 8 2 2 2 3 4" xfId="7362" xr:uid="{6608777C-3FE4-45B1-B0CD-8837FBE81D6F}"/>
    <cellStyle name="Normal 6 3 8 2 2 2 4" xfId="2774" xr:uid="{49CF5135-3179-4980-8CD4-E94C7963D021}"/>
    <cellStyle name="Normal 6 3 8 2 2 2 4 2" xfId="6434" xr:uid="{DAE0A215-B60F-483F-B328-F735FB7C0FE9}"/>
    <cellStyle name="Normal 6 3 8 2 2 2 5" xfId="2775" xr:uid="{694ED252-5BD9-4D92-B7C7-D6D11EA12591}"/>
    <cellStyle name="Normal 6 3 8 2 2 2 5 2" xfId="2776" xr:uid="{FF1BDF78-00FF-411B-A906-BA4243C80A27}"/>
    <cellStyle name="Normal 6 3 8 2 2 2 5 2 2" xfId="2777" xr:uid="{821DEEDF-423E-45EC-A41A-61F7B6A2819E}"/>
    <cellStyle name="Normal 6 3 8 2 2 2 5 2 2 2" xfId="6435" xr:uid="{D0683913-4611-4EC7-95B6-BC81DC690159}"/>
    <cellStyle name="Normal 6 3 8 2 2 2 5 2 3" xfId="6436" xr:uid="{EC4ADDA8-479C-4034-A3A6-D6A7C5300EF3}"/>
    <cellStyle name="Normal 6 3 8 2 2 2 5 3" xfId="2778" xr:uid="{42B99B71-53F1-4658-A4BE-4B6060C9A3AB}"/>
    <cellStyle name="Normal 6 3 8 2 2 2 5 3 2" xfId="6437" xr:uid="{F85959BF-1810-4200-B709-8EB96BBB1C8D}"/>
    <cellStyle name="Normal 6 3 8 2 2 2 5 3 2 2" xfId="6438" xr:uid="{A3AB6DFE-BE03-4259-AB80-A8BA567FB532}"/>
    <cellStyle name="Normal 6 3 8 2 2 2 5 3 3" xfId="6439" xr:uid="{49FD8329-62E3-4CD1-AA6F-6F74773A6FFA}"/>
    <cellStyle name="Normal 6 3 8 2 2 2 5 3 4" xfId="7402" xr:uid="{800163CA-1F48-4160-9F16-2A5607A527B1}"/>
    <cellStyle name="Normal 6 3 8 2 2 2 5 3 5" xfId="7357" xr:uid="{BCF4BBCA-3031-4750-A507-5DB1A49F527E}"/>
    <cellStyle name="Normal 6 3 8 2 2 2 5 3 6" xfId="7374" xr:uid="{B18E6C2E-2494-4C62-BF14-3FA9F96F2FD1}"/>
    <cellStyle name="Normal 6 3 8 2 2 2 5 4" xfId="6440" xr:uid="{A8E006F6-14D2-4F03-8E6C-806D12FB3BA1}"/>
    <cellStyle name="Normal 6 3 8 2 2 2 5 5" xfId="7512" xr:uid="{66DF75DF-A95D-4D3D-A341-777AB3C17011}"/>
    <cellStyle name="Normal 6 3 8 2 2 2 6" xfId="6441" xr:uid="{9A0FE651-3270-4DA7-8C7B-4AA2CFDE882C}"/>
    <cellStyle name="Normal 6 3 8 2 2 2 6 2" xfId="6442" xr:uid="{35079ED9-1BD4-4C10-8C6E-4A239BF9EE98}"/>
    <cellStyle name="Normal 6 3 8 2 2 2 7" xfId="6443" xr:uid="{A6533A42-8A69-4723-BF13-52883E69D883}"/>
    <cellStyle name="Normal 6 3 8 2 2 2 8" xfId="7356" xr:uid="{FE068126-1131-4E08-B927-B0744E35BDA3}"/>
    <cellStyle name="Normal 6 3 8 2 2 3" xfId="2779" xr:uid="{3EEDBF55-4AED-4E76-A691-CEB74415D4D6}"/>
    <cellStyle name="Normal 6 3 8 2 2 3 2" xfId="2780" xr:uid="{ADD5B277-8E2E-42E1-B64C-68D4180DBE34}"/>
    <cellStyle name="Normal 6 3 8 2 2 3 2 2" xfId="2781" xr:uid="{ECCCC8D0-D708-42A9-B96C-1A1FE79DA4D7}"/>
    <cellStyle name="Normal 6 3 8 2 2 3 2 2 2" xfId="6444" xr:uid="{8A0F15CF-7F80-47BC-B5F6-2FEEA6E7202E}"/>
    <cellStyle name="Normal 6 3 8 2 2 3 2 2 3" xfId="7455" xr:uid="{6581AAC7-9D2D-4C81-9630-95486E6524AF}"/>
    <cellStyle name="Normal 6 3 8 2 2 3 2 2 4" xfId="7481" xr:uid="{110A0482-68A2-49D3-A69F-BD878A8A5BA5}"/>
    <cellStyle name="Normal 6 3 8 2 2 3 2 3" xfId="6445" xr:uid="{A64F97F1-6114-420E-86A4-4030E4A3C4AC}"/>
    <cellStyle name="Normal 6 3 8 2 2 3 2 3 2" xfId="6446" xr:uid="{3FD49DF7-2E90-4201-88F3-E36B5E432863}"/>
    <cellStyle name="Normal 6 3 8 2 2 3 2 4" xfId="6447" xr:uid="{26CF9C35-A149-4E6B-BBCE-2D4BACEC2AAC}"/>
    <cellStyle name="Normal 6 3 8 2 2 3 3" xfId="2782" xr:uid="{294DC6ED-ACC2-49DF-AAC2-8EF1F82F9984}"/>
    <cellStyle name="Normal 6 3 8 2 2 3 3 2" xfId="6448" xr:uid="{8C0CE7FD-315B-4264-AB0C-EAFA1AB9CBB7}"/>
    <cellStyle name="Normal 6 3 8 2 2 3 4" xfId="2783" xr:uid="{55AF81C7-4AEF-4BCA-A1CD-6EF1EF4D9AFD}"/>
    <cellStyle name="Normal 6 3 8 2 2 3 4 2" xfId="6449" xr:uid="{A8D3ECBE-BA53-42E7-B7A8-3216DDC604DE}"/>
    <cellStyle name="Normal 6 3 8 2 2 3 5" xfId="6450" xr:uid="{55B77469-78C3-4F40-A283-ACE986B72104}"/>
    <cellStyle name="Normal 6 3 8 2 2 4" xfId="2784" xr:uid="{15CC7A70-FE7D-4AA9-9F37-FA7B6102D75E}"/>
    <cellStyle name="Normal 6 3 8 2 2 4 2" xfId="2785" xr:uid="{AFF502FF-37D2-4DA5-BB10-6FA2B159AD4B}"/>
    <cellStyle name="Normal 6 3 8 2 2 4 2 2" xfId="6451" xr:uid="{90543577-FD6A-4AC9-91CD-D22FAA1B9A52}"/>
    <cellStyle name="Normal 6 3 8 2 2 4 3" xfId="2786" xr:uid="{C1219AD9-166C-4A6B-8DBA-4022AA8276BA}"/>
    <cellStyle name="Normal 6 3 8 2 2 4 3 2" xfId="6452" xr:uid="{ECA2FAAC-D94A-4513-9124-9BBFD0DAB636}"/>
    <cellStyle name="Normal 6 3 8 2 2 4 4" xfId="6453" xr:uid="{D7C2581A-FE84-43EA-81DA-1099C55740A3}"/>
    <cellStyle name="Normal 6 3 8 2 2 5" xfId="2787" xr:uid="{540C5DDF-3C4F-40E7-B0F1-AEA60F8E8F05}"/>
    <cellStyle name="Normal 6 3 8 2 2 5 2" xfId="2788" xr:uid="{6AE47DA9-0EAD-4892-A7A7-379B7C8EB1ED}"/>
    <cellStyle name="Normal 6 3 8 2 2 5 2 2" xfId="6454" xr:uid="{CF1B8062-E16E-49AA-8542-A565C9A23259}"/>
    <cellStyle name="Normal 6 3 8 2 2 5 3" xfId="6455" xr:uid="{586DB600-68EF-4887-A8F1-A5C7310826A4}"/>
    <cellStyle name="Normal 6 3 8 2 2 6" xfId="2789" xr:uid="{A2C1515B-1D8C-4E7D-B78F-2C5432763224}"/>
    <cellStyle name="Normal 6 3 8 2 2 6 2" xfId="6456" xr:uid="{0C07E0D7-042A-4B22-8AB6-2DE0E131702B}"/>
    <cellStyle name="Normal 6 3 8 2 2 7" xfId="2790" xr:uid="{D8614B72-D285-4339-B6E1-4AA98704099F}"/>
    <cellStyle name="Normal 6 3 8 2 2 7 2" xfId="6457" xr:uid="{CB30615E-BCF2-458F-9C92-236C6C777156}"/>
    <cellStyle name="Normal 6 3 8 2 2 8" xfId="6458" xr:uid="{24B8461E-B34B-47F9-94A5-3F5ABDC06267}"/>
    <cellStyle name="Normal 6 3 8 2 2 8 2" xfId="6459" xr:uid="{9C64E07A-6330-4FF5-A37D-3CA1BF97CF16}"/>
    <cellStyle name="Normal 6 3 8 2 2 9" xfId="6460" xr:uid="{C3CC19F5-007D-46DE-A0CD-75E6A7300C22}"/>
    <cellStyle name="Normal 6 3 8 2 3" xfId="2791" xr:uid="{D0E840F0-6FD4-494A-B5FB-D19DD911F866}"/>
    <cellStyle name="Normal 6 3 8 2 3 2" xfId="2792" xr:uid="{DC9C90E5-484F-49C2-AB0D-BC63F3C0FF99}"/>
    <cellStyle name="Normal 6 3 8 2 3 2 2" xfId="2793" xr:uid="{AF8EC3BE-5EC2-4F43-82F2-010A54450F54}"/>
    <cellStyle name="Normal 6 3 8 2 3 2 2 2" xfId="6461" xr:uid="{F7AD5FCD-BA6B-4205-A687-8FD9A6ABC48E}"/>
    <cellStyle name="Normal 6 3 8 2 3 2 3" xfId="6462" xr:uid="{F93A6378-5A79-49FE-8C1F-A18B2335611C}"/>
    <cellStyle name="Normal 6 3 8 2 3 3" xfId="2794" xr:uid="{AF85146A-B31F-4760-B44A-98C741EEAEE3}"/>
    <cellStyle name="Normal 6 3 8 2 3 3 2" xfId="2795" xr:uid="{4BBEEBD3-B443-4A88-AB90-059FADC70C7C}"/>
    <cellStyle name="Normal 6 3 8 2 3 3 2 2" xfId="6463" xr:uid="{110C8703-9D6D-4B70-8C42-6152C2C55E9F}"/>
    <cellStyle name="Normal 6 3 8 2 3 3 3" xfId="6464" xr:uid="{CC4FAF74-7A0E-46DA-BFCD-78BFD46E0AE5}"/>
    <cellStyle name="Normal 6 3 8 2 3 4" xfId="2796" xr:uid="{0FCEAE4A-C821-417A-A451-ED296A27535F}"/>
    <cellStyle name="Normal 6 3 8 2 3 4 2" xfId="6465" xr:uid="{2FD60BE9-344C-4595-AE2B-C3356B9DE3F1}"/>
    <cellStyle name="Normal 6 3 8 2 3 5" xfId="4219" xr:uid="{3B9BCA62-39E1-4D55-B728-68D1840C32BF}"/>
    <cellStyle name="Normal 6 3 8 2 3 6" xfId="7466" xr:uid="{F11BF6CF-BEBE-4471-806E-4E5D0F70998F}"/>
    <cellStyle name="Normal 6 3 8 2 4" xfId="2797" xr:uid="{8CD23CD6-0B71-43E5-AE66-8C0B05089779}"/>
    <cellStyle name="Normal 6 3 8 2 4 2" xfId="2798" xr:uid="{495691E8-D0C7-481C-90C4-BCDE49444E9E}"/>
    <cellStyle name="Normal 6 3 8 2 4 2 2" xfId="768" xr:uid="{509E9E31-45EA-4593-B042-2394F818A999}"/>
    <cellStyle name="Normal 6 3 8 2 4 2 2 2" xfId="4220" xr:uid="{F40C6E9D-3341-4646-AB4D-E44F49BAB298}"/>
    <cellStyle name="Normal 6 3 8 2 4 2 2 2 2" xfId="6466" xr:uid="{937B6F8A-3466-4555-BFB6-34DFE2DE472E}"/>
    <cellStyle name="Normal 6 3 8 2 4 2 2 3" xfId="4221" xr:uid="{694DCD55-9FE6-440A-864C-772937247292}"/>
    <cellStyle name="Normal 6 3 8 2 4 2 2 3 2" xfId="7323" xr:uid="{77F47E5E-BB5A-480D-9B53-02BD832DAC59}"/>
    <cellStyle name="Normal 6 3 8 2 4 2 2 3 2 2" xfId="7375" xr:uid="{DFFF6034-CC44-476B-A2F6-6647C59BCF10}"/>
    <cellStyle name="Normal 6 3 8 2 4 2 2 3 2 3" xfId="7432" xr:uid="{DF3C84CA-F133-4634-ABA1-5A650496624E}"/>
    <cellStyle name="Normal 6 3 8 2 4 2 2 3 2 5" xfId="7437" xr:uid="{72106073-245F-41B8-8767-38BB7E216E11}"/>
    <cellStyle name="Normal 6 3 8 2 4 2 2 4" xfId="7407" xr:uid="{28B6497C-124D-4BC6-BBCA-A037B1881E68}"/>
    <cellStyle name="Normal 6 3 8 2 4 2 2 5" xfId="7468" xr:uid="{073C6496-458B-4857-8155-B8709B7B291E}"/>
    <cellStyle name="Normal 6 3 8 2 4 2 2 6" xfId="7503" xr:uid="{EC54B97D-9051-4FC8-A487-716FD32B7929}"/>
    <cellStyle name="Normal 6 3 8 2 4 2 2 7" xfId="7352" xr:uid="{DCF0B092-ED6B-482C-B813-041363A4D63B}"/>
    <cellStyle name="Normal 6 3 8 2 4 2 2 7 2" xfId="7518" xr:uid="{19345FCF-5D85-456A-87D9-2051BC0ECCC4}"/>
    <cellStyle name="Normal 6 3 8 2 4 2 2 8" xfId="7511" xr:uid="{C508A737-AAB7-4550-A6F1-3421B6A5161B}"/>
    <cellStyle name="Normal 6 3 8 2 4 2 2 9" xfId="7552" xr:uid="{C9FB1198-4014-4BD5-9C11-A228910762EC}"/>
    <cellStyle name="Normal 6 3 8 2 4 2 3" xfId="4222" xr:uid="{A78FA3F7-F7A7-43E2-A420-A73B6FF9BC11}"/>
    <cellStyle name="Normal 6 3 8 2 4 3" xfId="2799" xr:uid="{ED1C4BFA-7BE0-44AE-A711-8B39078788EE}"/>
    <cellStyle name="Normal 6 3 8 2 4 3 2" xfId="2800" xr:uid="{8724921F-EFB3-4F2B-8DB0-2E70622DD5C6}"/>
    <cellStyle name="Normal 6 3 8 2 4 3 2 2" xfId="6467" xr:uid="{78ED8445-44A7-4FEB-875A-E269ACA0555E}"/>
    <cellStyle name="Normal 6 3 8 2 4 3 3" xfId="6468" xr:uid="{0974DC87-D03E-4791-94F5-BCBCBA1C0714}"/>
    <cellStyle name="Normal 6 3 8 2 4 4" xfId="2801" xr:uid="{E9268930-6DFE-4061-B15F-C74018FAC487}"/>
    <cellStyle name="Normal 6 3 8 2 4 4 2" xfId="2802" xr:uid="{0D0801D7-E210-4AA2-B5BF-1344FDEBB685}"/>
    <cellStyle name="Normal 6 3 8 2 4 4 2 2" xfId="6469" xr:uid="{662F7221-5523-4384-B6C9-6DDA5E9FE25C}"/>
    <cellStyle name="Normal 6 3 8 2 4 4 3" xfId="6470" xr:uid="{D55A3A71-8A8A-414B-90E7-DF0D5A41839E}"/>
    <cellStyle name="Normal 6 3 8 2 4 5" xfId="2803" xr:uid="{8D72FA22-2477-4995-98A6-553CDDA93FAF}"/>
    <cellStyle name="Normal 6 3 8 2 4 5 2" xfId="6471" xr:uid="{B8141A3B-7687-42C3-ABB0-BBA13323B035}"/>
    <cellStyle name="Normal 6 3 8 2 4 6" xfId="2804" xr:uid="{A424C00E-1E74-4582-A303-D5E561849DD6}"/>
    <cellStyle name="Normal 6 3 8 2 4 6 2" xfId="6472" xr:uid="{F1FEE490-86A2-47DD-B76C-F31FD67CB032}"/>
    <cellStyle name="Normal 6 3 8 2 4 7" xfId="6473" xr:uid="{E06D65C8-4086-4339-9C36-D85C471F5B08}"/>
    <cellStyle name="Normal 6 3 8 2 5" xfId="2805" xr:uid="{4175AF8C-7C9F-44ED-B94E-A12F8EEE81CE}"/>
    <cellStyle name="Normal 6 3 8 2 5 2" xfId="2806" xr:uid="{68F78E36-B6B5-4423-AB8E-0559589601C0}"/>
    <cellStyle name="Normal 6 3 8 2 5 2 2" xfId="6474" xr:uid="{163F0F81-CFE7-48F1-A8A2-EDC17F140EDA}"/>
    <cellStyle name="Normal 6 3 8 2 5 3" xfId="6475" xr:uid="{7950EAE0-6897-4136-9E6B-1F71F3DC480A}"/>
    <cellStyle name="Normal 6 3 8 2 6" xfId="2807" xr:uid="{C2CDB2A9-CA00-459D-B543-D325CF8F9426}"/>
    <cellStyle name="Normal 6 3 8 2 6 2" xfId="2808" xr:uid="{0DE90645-50F3-4FBE-8DCF-D265BBDCCE0E}"/>
    <cellStyle name="Normal 6 3 8 2 6 2 2" xfId="6476" xr:uid="{D85FA511-10E1-49A1-98F1-13332E6F0AC3}"/>
    <cellStyle name="Normal 6 3 8 2 6 3" xfId="2809" xr:uid="{FAD1D64F-2EF7-4322-A78C-95C9278E79BF}"/>
    <cellStyle name="Normal 6 3 8 2 6 3 2" xfId="6477" xr:uid="{7F447529-982D-467E-9F16-5882CBC8DBAC}"/>
    <cellStyle name="Normal 6 3 8 2 6 4" xfId="6478" xr:uid="{ED0B2EC4-AE2C-4A3F-BEC3-A9327FD59A20}"/>
    <cellStyle name="Normal 6 3 8 2 6 5" xfId="4223" xr:uid="{E7822228-1B44-43C4-A0A4-027A02297650}"/>
    <cellStyle name="Normal 6 3 8 2 6 6" xfId="7346" xr:uid="{79E03352-4504-4700-BC16-19D928611759}"/>
    <cellStyle name="Normal 6 3 8 2 6 6 2" xfId="7384" xr:uid="{5C3F2D82-3CE2-482A-84FD-EFFBE9A227C3}"/>
    <cellStyle name="Normal 6 3 8 2 6 6 3" xfId="7423" xr:uid="{AC3DD036-A165-4185-8D8C-8DD1CFF27D41}"/>
    <cellStyle name="Normal 6 3 8 2 6 7" xfId="7539" xr:uid="{893797B9-82B0-44F5-A2FD-3D15B00B12A7}"/>
    <cellStyle name="Normal 6 3 8 2 7" xfId="2810" xr:uid="{F5776857-992F-47E4-A2B0-80840D3AA926}"/>
    <cellStyle name="Normal 6 3 8 2 7 2" xfId="2811" xr:uid="{3468B6C2-589D-4284-AD28-B25FCCE3D30E}"/>
    <cellStyle name="Normal 6 3 8 2 7 2 2" xfId="6479" xr:uid="{D8057D21-4096-4839-8E19-7950DA8A83F4}"/>
    <cellStyle name="Normal 6 3 8 2 7 3" xfId="6480" xr:uid="{3AA7B697-31AE-4598-BB4B-809773782BF7}"/>
    <cellStyle name="Normal 6 3 8 2 8" xfId="2812" xr:uid="{BCC5DBC1-D825-4E52-B01B-BEFBCA5A1618}"/>
    <cellStyle name="Normal 6 3 8 2 8 2" xfId="6481" xr:uid="{EF6F901B-ADFC-41C4-A154-B5734CABCDD4}"/>
    <cellStyle name="Normal 6 3 8 2 8 3" xfId="7463" xr:uid="{71C45EF4-2D64-46F8-A2FE-1A08436DBA76}"/>
    <cellStyle name="Normal 6 3 8 2 9" xfId="6482" xr:uid="{E0E9F77D-1644-4CD6-92DF-59C5F6469C43}"/>
    <cellStyle name="Normal 6 3 8 3" xfId="647" xr:uid="{51682868-BE77-4346-81AC-8B76A8DF9E6E}"/>
    <cellStyle name="Normal 6 3 8 3 2" xfId="2813" xr:uid="{CD4C590A-4612-497C-8C7D-2C5908CCC731}"/>
    <cellStyle name="Normal 6 3 8 3 2 2" xfId="2814" xr:uid="{09581C62-0F8E-49D6-A026-509BCC251ECC}"/>
    <cellStyle name="Normal 6 3 8 3 2 2 2" xfId="6483" xr:uid="{2B2997F7-FDBD-491F-8115-A7CD72E285E5}"/>
    <cellStyle name="Normal 6 3 8 3 2 3" xfId="4224" xr:uid="{B9F53BFB-431A-442F-BE06-CD709CF44AC2}"/>
    <cellStyle name="Normal 6 3 8 3 3" xfId="2815" xr:uid="{8364FFA2-F16C-4178-90BC-35380EC07780}"/>
    <cellStyle name="Normal 6 3 8 3 3 2" xfId="2816" xr:uid="{45D3DB76-EC1B-4354-BF2E-69C420F313AF}"/>
    <cellStyle name="Normal 6 3 8 3 3 2 2" xfId="6484" xr:uid="{2B07B21A-1CE3-4698-BAF3-F1F0A8F41835}"/>
    <cellStyle name="Normal 6 3 8 3 3 3" xfId="6485" xr:uid="{3B4EE91F-4785-4A88-89C2-D68156B7D594}"/>
    <cellStyle name="Normal 6 3 8 3 4" xfId="2817" xr:uid="{31D91066-7586-498C-9697-980743596228}"/>
    <cellStyle name="Normal 6 3 8 3 4 2" xfId="2818" xr:uid="{E269DD97-AB7D-4CE1-B029-C8E0165E883F}"/>
    <cellStyle name="Normal 6 3 8 3 4 2 2" xfId="6486" xr:uid="{E05AC711-8A40-4338-BEFA-8C63D23CDF3B}"/>
    <cellStyle name="Normal 6 3 8 3 4 3" xfId="4478" xr:uid="{95F78A9C-3951-48ED-98C9-AA303EDB7B3A}"/>
    <cellStyle name="Normal 6 3 8 3 4 3 2" xfId="7338" xr:uid="{76D3D9D5-AB48-41F5-AF4E-90AEA9A93403}"/>
    <cellStyle name="Normal 6 3 8 3 4 3 3" xfId="7376" xr:uid="{8FB92403-6CB7-4078-B40D-34090D9E991F}"/>
    <cellStyle name="Normal 6 3 8 3 4 3 4" xfId="7408" xr:uid="{BE2D2431-0B05-4C1E-A058-FBE3E72C6592}"/>
    <cellStyle name="Normal 6 3 8 3 5" xfId="2819" xr:uid="{9A542DF4-C4FD-41F6-B3BC-200FE7D1B27F}"/>
    <cellStyle name="Normal 6 3 8 3 5 2" xfId="6487" xr:uid="{F4DAF331-1E70-4E0D-B394-2A0E0FC13EB3}"/>
    <cellStyle name="Normal 6 3 8 3 6" xfId="4225" xr:uid="{534453DA-9F51-40F7-B8F8-60F2BC9E0919}"/>
    <cellStyle name="Normal 6 3 8 4" xfId="2820" xr:uid="{77269D2C-7D0F-42DD-97B8-A1F405C3D309}"/>
    <cellStyle name="Normal 6 3 8 4 2" xfId="2821" xr:uid="{1BF4D635-4D5C-44E3-AE76-C69FAE6CBCE0}"/>
    <cellStyle name="Normal 6 3 8 4 2 2" xfId="2822" xr:uid="{8E550EA7-FEE7-47FC-A47D-D1ADDA32BA92}"/>
    <cellStyle name="Normal 6 3 8 4 2 2 2" xfId="6488" xr:uid="{65BEB8C0-A92E-4560-B3F0-63D3C397329C}"/>
    <cellStyle name="Normal 6 3 8 4 2 3" xfId="6489" xr:uid="{7B72FD76-5A7C-4B4B-B552-C782ADB9C7C4}"/>
    <cellStyle name="Normal 6 3 8 4 3" xfId="2823" xr:uid="{C2A005FF-DBDE-48BC-AC07-8F7276DFFE69}"/>
    <cellStyle name="Normal 6 3 8 4 3 2" xfId="6490" xr:uid="{6F83237F-9FC1-4FA1-B179-EAF1E3078C68}"/>
    <cellStyle name="Normal 6 3 8 4 4" xfId="4226" xr:uid="{1E9ACDB8-ACC3-4F7E-A450-BDF34797DEB7}"/>
    <cellStyle name="Normal 6 3 8 5" xfId="2824" xr:uid="{9D9E2AE7-8F0D-4E5B-9F86-880E924F66D8}"/>
    <cellStyle name="Normal 6 3 8 5 2" xfId="2825" xr:uid="{830BA1D1-B2C3-4461-B9D6-76F5C98B6655}"/>
    <cellStyle name="Normal 6 3 8 5 2 2" xfId="6491" xr:uid="{BF74D3D0-E334-4CFA-BFFE-26D1DEFC6411}"/>
    <cellStyle name="Normal 6 3 8 5 3" xfId="6492" xr:uid="{A18C31D8-9139-4BEC-AD78-DEE6E4EBF094}"/>
    <cellStyle name="Normal 6 3 8 6" xfId="2826" xr:uid="{2A615206-86A2-4113-9E1B-6D1E15BFD6F3}"/>
    <cellStyle name="Normal 6 3 8 6 2" xfId="6493" xr:uid="{EB3A1BB8-80CB-44EE-A9BF-CC2EC33F40B4}"/>
    <cellStyle name="Normal 6 3 8 7" xfId="4227" xr:uid="{E4278D54-5E0F-4659-9596-834C1C581F7F}"/>
    <cellStyle name="Normal 6 3 9" xfId="294" xr:uid="{0026497D-F392-48C6-A985-4FCBAFE1DEC7}"/>
    <cellStyle name="Normal 6 3 9 2" xfId="649" xr:uid="{EA2013F5-FD4A-4A74-8888-10C0CF7625CA}"/>
    <cellStyle name="Normal 6 3 9 2 2" xfId="2827" xr:uid="{DA7D5D52-A50B-458D-9BC6-12B86EB193A2}"/>
    <cellStyle name="Normal 6 3 9 2 2 2" xfId="2828" xr:uid="{ACC5D637-967C-4F2A-8E3B-D2B7FAC68A4D}"/>
    <cellStyle name="Normal 6 3 9 2 2 2 2" xfId="6494" xr:uid="{DD98AA62-FCB9-4177-B655-703B1EBA557E}"/>
    <cellStyle name="Normal 6 3 9 2 2 3" xfId="6495" xr:uid="{B0AC5B09-A849-4300-8DAB-AD9902FE9366}"/>
    <cellStyle name="Normal 6 3 9 2 3" xfId="2829" xr:uid="{A4D1F4E8-E84F-42DD-8261-20FB1CA315F8}"/>
    <cellStyle name="Normal 6 3 9 2 3 2" xfId="6496" xr:uid="{03544C28-C9F3-49B0-AE20-90966CB9D183}"/>
    <cellStyle name="Normal 6 3 9 2 4" xfId="4228" xr:uid="{D21FF425-EBF2-472F-8FFE-632D2DD94478}"/>
    <cellStyle name="Normal 6 3 9 3" xfId="2830" xr:uid="{2B9B6B04-BD2E-42CC-A8BC-50B042F5DD4D}"/>
    <cellStyle name="Normal 6 3 9 3 2" xfId="2831" xr:uid="{74456F05-F981-4986-B11D-37E043BA4D47}"/>
    <cellStyle name="Normal 6 3 9 3 2 2" xfId="6497" xr:uid="{A87DDE45-C496-4D85-BD88-122A5D2134AA}"/>
    <cellStyle name="Normal 6 3 9 3 3" xfId="6498" xr:uid="{02AD0133-CF6C-43CD-A527-9E47F2EDA83C}"/>
    <cellStyle name="Normal 6 3 9 4" xfId="2832" xr:uid="{B261A301-9BFF-4F37-895A-8791E50A9150}"/>
    <cellStyle name="Normal 6 3 9 4 2" xfId="6499" xr:uid="{F6B345AA-6F89-4847-A912-4A53169F998E}"/>
    <cellStyle name="Normal 6 3 9 5" xfId="4229" xr:uid="{8FBE3C04-10D5-42DC-8448-4BC53E8D78D2}"/>
    <cellStyle name="Normal 6 4" xfId="15" xr:uid="{00000000-0005-0000-0000-00001E000000}"/>
    <cellStyle name="Normal 6 4 10" xfId="2833" xr:uid="{23873108-4BE2-438B-8011-B17EEA6882DF}"/>
    <cellStyle name="Normal 6 4 10 2" xfId="2834" xr:uid="{991CFF59-1197-44FF-8F78-4D0055DB5DCF}"/>
    <cellStyle name="Normal 6 4 10 2 2" xfId="6500" xr:uid="{797A8B0B-9E5E-4F78-A64C-A1557F1ED827}"/>
    <cellStyle name="Normal 6 4 10 3" xfId="6501" xr:uid="{B0288E89-112B-4298-A728-EEF9B7C5C6C1}"/>
    <cellStyle name="Normal 6 4 11" xfId="2835" xr:uid="{446E3003-2040-4769-89C0-ECBABA0C1250}"/>
    <cellStyle name="Normal 6 4 11 2" xfId="2836" xr:uid="{116F216C-64C4-4394-BCDD-C15C59C902CC}"/>
    <cellStyle name="Normal 6 4 11 2 2" xfId="6502" xr:uid="{120083BB-5DD4-4DFC-B896-43E9EE87E739}"/>
    <cellStyle name="Normal 6 4 11 3" xfId="6503" xr:uid="{E296EF35-297E-4BC4-8FD0-789470AFD454}"/>
    <cellStyle name="Normal 6 4 12" xfId="2837" xr:uid="{26E0A32E-60C0-4188-80E1-CE62EBDA0330}"/>
    <cellStyle name="Normal 6 4 12 2" xfId="2838" xr:uid="{A5BA3B61-ACC5-4C63-8F1B-7646EE997352}"/>
    <cellStyle name="Normal 6 4 12 2 2" xfId="6504" xr:uid="{AF100141-71FE-457A-B60E-152C9BE7BDD0}"/>
    <cellStyle name="Normal 6 4 12 3" xfId="6505" xr:uid="{38870068-D8AA-4E79-8D5F-89024AB59882}"/>
    <cellStyle name="Normal 6 4 13" xfId="2839" xr:uid="{A85B9384-5B27-4032-A58E-F7038AB2ED69}"/>
    <cellStyle name="Normal 6 4 13 2" xfId="6506" xr:uid="{84990EED-8EA7-4448-8F63-AFEDE099C1BC}"/>
    <cellStyle name="Normal 6 4 14" xfId="4230" xr:uid="{68DC31A8-F00E-4266-AB36-0317985222C5}"/>
    <cellStyle name="Normal 6 4 15" xfId="8897" xr:uid="{FE06218B-6D5E-496E-8A40-475C6C556254}"/>
    <cellStyle name="Normal 6 4 16" xfId="295" xr:uid="{3023C711-F95B-4BAB-986B-7650625C0B8B}"/>
    <cellStyle name="Normal 6 4 2" xfId="296" xr:uid="{79CA36DA-0274-48EA-AA12-308618D4B018}"/>
    <cellStyle name="Normal 6 4 2 2" xfId="297" xr:uid="{19230501-9B91-4AC8-9C10-7DF02A4D5659}"/>
    <cellStyle name="Normal 6 4 2 2 2" xfId="298" xr:uid="{40502B4D-1962-40F8-9E97-5B8A6C80909D}"/>
    <cellStyle name="Normal 6 4 2 2 2 2" xfId="653" xr:uid="{A2E40772-074B-4B00-96BF-A7B8349E498E}"/>
    <cellStyle name="Normal 6 4 2 2 2 2 2" xfId="2840" xr:uid="{7EF25920-97EE-43C2-9170-D7615963FD9C}"/>
    <cellStyle name="Normal 6 4 2 2 2 2 2 2" xfId="2841" xr:uid="{1E31B03F-A5C9-42F9-92E5-258A15AB3AF1}"/>
    <cellStyle name="Normal 6 4 2 2 2 2 2 2 2" xfId="6507" xr:uid="{8F5CF705-357E-4BBF-887D-DB7906BB07C2}"/>
    <cellStyle name="Normal 6 4 2 2 2 2 2 3" xfId="6508" xr:uid="{3EEF7DD4-C1AE-4892-BEE9-D7C5A6D16EF3}"/>
    <cellStyle name="Normal 6 4 2 2 2 2 3" xfId="2842" xr:uid="{3A5D0294-058B-4EBC-94CB-6D1004CBA61E}"/>
    <cellStyle name="Normal 6 4 2 2 2 2 3 2" xfId="6509" xr:uid="{3A14F652-F90B-4F9B-8993-BCA48171A4EE}"/>
    <cellStyle name="Normal 6 4 2 2 2 2 4" xfId="4231" xr:uid="{B6B09A64-534D-4884-9F99-FBEFD7B579B8}"/>
    <cellStyle name="Normal 6 4 2 2 2 3" xfId="2843" xr:uid="{B074CBF3-7F94-42AA-97BB-8F7C78592A0E}"/>
    <cellStyle name="Normal 6 4 2 2 2 3 2" xfId="2844" xr:uid="{6C383F90-6E47-477F-BF80-5CB20631241F}"/>
    <cellStyle name="Normal 6 4 2 2 2 3 2 2" xfId="6510" xr:uid="{D8C6C928-DFA2-4019-A55B-1B3E95E97729}"/>
    <cellStyle name="Normal 6 4 2 2 2 3 3" xfId="6511" xr:uid="{4D665A96-33D8-442C-A4E8-B5713542955B}"/>
    <cellStyle name="Normal 6 4 2 2 2 4" xfId="2845" xr:uid="{89F44FDD-7506-48CA-909B-6FCAC2160CDD}"/>
    <cellStyle name="Normal 6 4 2 2 2 4 2" xfId="6512" xr:uid="{061E5FE0-7420-4E98-9947-FA7A7563B477}"/>
    <cellStyle name="Normal 6 4 2 2 2 5" xfId="4232" xr:uid="{0B09E90C-F9A9-4DAD-ABA2-FC4F7C1501B8}"/>
    <cellStyle name="Normal 6 4 2 2 3" xfId="652" xr:uid="{8A9CEAD5-E111-4081-A3EE-9D315EC2AD3C}"/>
    <cellStyle name="Normal 6 4 2 2 3 2" xfId="2846" xr:uid="{28EDAC28-3B5B-4AE1-9462-0F3C10E7E1CB}"/>
    <cellStyle name="Normal 6 4 2 2 3 2 2" xfId="2847" xr:uid="{DAC92272-08E8-4DA9-80CE-99C82778D94C}"/>
    <cellStyle name="Normal 6 4 2 2 3 2 2 2" xfId="6513" xr:uid="{0BAF051A-D7EB-4A18-A7A3-821E0ED8179D}"/>
    <cellStyle name="Normal 6 4 2 2 3 2 3" xfId="6514" xr:uid="{B513B323-71A4-4A1C-9B4E-255264C0F7F4}"/>
    <cellStyle name="Normal 6 4 2 2 3 3" xfId="2848" xr:uid="{33B0420B-B944-4ABD-A3F3-05FDDC33D87E}"/>
    <cellStyle name="Normal 6 4 2 2 3 3 2" xfId="6515" xr:uid="{B95A4850-36BB-4AE7-B60C-9E12D119C3D4}"/>
    <cellStyle name="Normal 6 4 2 2 3 4" xfId="4233" xr:uid="{B3B51D08-51C8-40A1-86E7-B415210F0022}"/>
    <cellStyle name="Normal 6 4 2 2 4" xfId="2849" xr:uid="{A16851E2-93B3-4470-8701-035762CAF286}"/>
    <cellStyle name="Normal 6 4 2 2 4 2" xfId="2850" xr:uid="{2AE6D98C-3383-44B8-A94B-53E987F5B31E}"/>
    <cellStyle name="Normal 6 4 2 2 4 2 2" xfId="6516" xr:uid="{D2689E37-E00F-4FD6-9B19-BE6BC53DEFA5}"/>
    <cellStyle name="Normal 6 4 2 2 4 3" xfId="6517" xr:uid="{CA1DF96B-A3BF-4884-AE41-857D7AA20134}"/>
    <cellStyle name="Normal 6 4 2 2 5" xfId="2851" xr:uid="{AAB497FD-43CA-4A8E-AA54-EBAEF559AB91}"/>
    <cellStyle name="Normal 6 4 2 2 5 2" xfId="6518" xr:uid="{805302FA-5C05-4058-BAA6-9D51124994A6}"/>
    <cellStyle name="Normal 6 4 2 2 6" xfId="4234" xr:uid="{72EE8908-E9EE-4A31-B667-F920818DA9C2}"/>
    <cellStyle name="Normal 6 4 2 3" xfId="299" xr:uid="{05E8BFB8-CC84-4A0F-8B2C-FCFE56936881}"/>
    <cellStyle name="Normal 6 4 2 3 2" xfId="654" xr:uid="{A03F94EF-5E67-41E8-B912-A4EB6E6E6C6A}"/>
    <cellStyle name="Normal 6 4 2 3 2 2" xfId="2852" xr:uid="{C932F9F2-D555-4B90-9DCA-1F28EA00A640}"/>
    <cellStyle name="Normal 6 4 2 3 2 2 2" xfId="2853" xr:uid="{F04657BA-C287-447A-A56B-536CA5BA17E1}"/>
    <cellStyle name="Normal 6 4 2 3 2 2 2 2" xfId="6519" xr:uid="{AC78A56F-05EF-47EA-A92A-B5D1F97FE153}"/>
    <cellStyle name="Normal 6 4 2 3 2 2 3" xfId="6520" xr:uid="{52D27E61-B536-4F34-9A7B-D049B91B45AA}"/>
    <cellStyle name="Normal 6 4 2 3 2 3" xfId="2854" xr:uid="{ED327025-BDC6-4F17-B8B9-2858C76F84A8}"/>
    <cellStyle name="Normal 6 4 2 3 2 3 2" xfId="6521" xr:uid="{AFD91519-7415-4319-A551-86B001287C0F}"/>
    <cellStyle name="Normal 6 4 2 3 2 4" xfId="4235" xr:uid="{EEE39E96-D89C-4C39-B489-102F6AAE0138}"/>
    <cellStyle name="Normal 6 4 2 3 3" xfId="2855" xr:uid="{0F6FCF9E-68FA-43D9-ACE9-2457176E3C0A}"/>
    <cellStyle name="Normal 6 4 2 3 3 2" xfId="2856" xr:uid="{F533B14D-E10B-4660-A3A7-85EDFC4E497C}"/>
    <cellStyle name="Normal 6 4 2 3 3 2 2" xfId="6522" xr:uid="{208E7533-B808-4522-BDE5-CC9EA30357A4}"/>
    <cellStyle name="Normal 6 4 2 3 3 3" xfId="6523" xr:uid="{6A5E16D3-FAF3-403E-B66B-799BCB3CDD2F}"/>
    <cellStyle name="Normal 6 4 2 3 4" xfId="2857" xr:uid="{2630F985-D2EB-4A50-9EEE-7FF937D89B45}"/>
    <cellStyle name="Normal 6 4 2 3 4 2" xfId="6524" xr:uid="{32202A45-9084-409A-A7C4-832ED3D3ACBB}"/>
    <cellStyle name="Normal 6 4 2 3 5" xfId="4236" xr:uid="{61318958-A6E7-47E8-8DD6-7D1708C32859}"/>
    <cellStyle name="Normal 6 4 2 4" xfId="651" xr:uid="{8CADEFED-F5F9-46AB-99CA-6323635F6F88}"/>
    <cellStyle name="Normal 6 4 2 4 2" xfId="2858" xr:uid="{AD05459C-0F6C-461F-9005-BDBFAE7B67C7}"/>
    <cellStyle name="Normal 6 4 2 4 2 2" xfId="2859" xr:uid="{99769AA4-DD5B-41B5-82F1-DCBACA9CC744}"/>
    <cellStyle name="Normal 6 4 2 4 2 2 2" xfId="6525" xr:uid="{A133EA0C-6929-49E0-88DA-B1020A9EA94F}"/>
    <cellStyle name="Normal 6 4 2 4 2 3" xfId="6526" xr:uid="{CBB8FD73-7B3E-43F4-BFCF-227204E7C889}"/>
    <cellStyle name="Normal 6 4 2 4 3" xfId="2860" xr:uid="{A4137781-AC8A-4449-B3CF-4EC90EF198EA}"/>
    <cellStyle name="Normal 6 4 2 4 3 2" xfId="6527" xr:uid="{3B67FDE0-288F-45CD-AF92-7FF79B289EC4}"/>
    <cellStyle name="Normal 6 4 2 4 4" xfId="4237" xr:uid="{F257A7CE-A0AB-4603-AAB5-77A2A4BD9294}"/>
    <cellStyle name="Normal 6 4 2 5" xfId="2861" xr:uid="{31DF1DC9-611F-4B40-B922-D50297B0F12E}"/>
    <cellStyle name="Normal 6 4 2 5 2" xfId="2862" xr:uid="{03AF015E-D6B7-4EB2-9A8B-A9A4A0940C52}"/>
    <cellStyle name="Normal 6 4 2 5 2 2" xfId="6528" xr:uid="{58474088-A9BE-4FB2-82C5-A67F992E152B}"/>
    <cellStyle name="Normal 6 4 2 5 3" xfId="6529" xr:uid="{16D5E012-D683-4C3E-BED4-DC9942F0E9C6}"/>
    <cellStyle name="Normal 6 4 2 6" xfId="2863" xr:uid="{9CA65DED-53EF-492D-911A-EC6C6EB3627B}"/>
    <cellStyle name="Normal 6 4 2 6 2" xfId="6530" xr:uid="{E2D03D83-3296-445F-A34C-37D2D6F1F161}"/>
    <cellStyle name="Normal 6 4 2 7" xfId="4238" xr:uid="{10161B33-6BF0-4A1D-9327-9D2412A4308B}"/>
    <cellStyle name="Normal 6 4 3" xfId="300" xr:uid="{E626FC7D-5531-4D74-839A-BB4AE09162DF}"/>
    <cellStyle name="Normal 6 4 3 2" xfId="301" xr:uid="{120B4788-4326-4BB2-8898-D982809859C0}"/>
    <cellStyle name="Normal 6 4 3 2 2" xfId="302" xr:uid="{EE120846-9666-481F-8223-20A324468B0A}"/>
    <cellStyle name="Normal 6 4 3 2 2 2" xfId="657" xr:uid="{F557B83D-BEEE-47B3-8AE7-B7958B51F439}"/>
    <cellStyle name="Normal 6 4 3 2 2 2 2" xfId="2864" xr:uid="{BDE83B69-1A64-40B6-845C-483710D55780}"/>
    <cellStyle name="Normal 6 4 3 2 2 2 2 2" xfId="2865" xr:uid="{74E39FE2-7A36-4A17-9DC7-B9F0D1DE4C32}"/>
    <cellStyle name="Normal 6 4 3 2 2 2 2 2 2" xfId="6531" xr:uid="{830D4FA6-BB32-479A-B75F-B2037918099E}"/>
    <cellStyle name="Normal 6 4 3 2 2 2 2 3" xfId="6532" xr:uid="{5524691A-5313-40DC-8685-1A68D4C74D2B}"/>
    <cellStyle name="Normal 6 4 3 2 2 2 3" xfId="2866" xr:uid="{DBEFC81C-DAFC-4077-9B92-A97A28D29EE1}"/>
    <cellStyle name="Normal 6 4 3 2 2 2 3 2" xfId="6533" xr:uid="{A76D0B5D-F4D8-4DBD-B48E-6F709EC6D3CF}"/>
    <cellStyle name="Normal 6 4 3 2 2 2 4" xfId="4239" xr:uid="{311C3940-206F-46FF-8440-E0E65E7F8EEE}"/>
    <cellStyle name="Normal 6 4 3 2 2 3" xfId="2867" xr:uid="{2698BBCA-384F-4B06-B537-02AE24664058}"/>
    <cellStyle name="Normal 6 4 3 2 2 3 2" xfId="2868" xr:uid="{F0EB5629-ACE7-4679-8082-FB8886541A97}"/>
    <cellStyle name="Normal 6 4 3 2 2 3 2 2" xfId="6534" xr:uid="{CEF4A61F-B46C-46BF-AFF5-05D55AD17EA1}"/>
    <cellStyle name="Normal 6 4 3 2 2 3 3" xfId="6535" xr:uid="{A92CDC21-F3E0-4ACC-A68C-1BA3933F4FD4}"/>
    <cellStyle name="Normal 6 4 3 2 2 4" xfId="2869" xr:uid="{D74A21D3-B424-4DEB-95E4-254EB77FE7F7}"/>
    <cellStyle name="Normal 6 4 3 2 2 4 2" xfId="6536" xr:uid="{4F0AAD39-18FD-46E4-8C88-C19F51C4203B}"/>
    <cellStyle name="Normal 6 4 3 2 2 5" xfId="4240" xr:uid="{501C060B-417E-4196-AE02-642A9156CE3C}"/>
    <cellStyle name="Normal 6 4 3 2 3" xfId="656" xr:uid="{8309C3AC-639A-4967-B31B-267CA8156A65}"/>
    <cellStyle name="Normal 6 4 3 2 3 2" xfId="2870" xr:uid="{1269AB42-7F86-4D80-8307-5C73F3C2D1D4}"/>
    <cellStyle name="Normal 6 4 3 2 3 2 2" xfId="2871" xr:uid="{A4CBC3BD-7731-499F-9C69-E8BA645C3FAB}"/>
    <cellStyle name="Normal 6 4 3 2 3 2 2 2" xfId="6537" xr:uid="{D1CA0946-E10C-48C8-8A81-2B78A631BA1A}"/>
    <cellStyle name="Normal 6 4 3 2 3 2 3" xfId="6538" xr:uid="{5E9BD2F2-6DB7-47D0-AE3F-9AF8E899C6CB}"/>
    <cellStyle name="Normal 6 4 3 2 3 3" xfId="2872" xr:uid="{183BA1D7-9A98-41CD-A750-D4363529EE02}"/>
    <cellStyle name="Normal 6 4 3 2 3 3 2" xfId="6539" xr:uid="{D3E2815D-B845-4CCB-94D1-54AF2B5E1BF4}"/>
    <cellStyle name="Normal 6 4 3 2 3 4" xfId="4241" xr:uid="{874E9286-C017-40C1-B678-F4957B0C4C3C}"/>
    <cellStyle name="Normal 6 4 3 2 4" xfId="2873" xr:uid="{AC718364-74D0-4D75-A2FA-CA1668629EFF}"/>
    <cellStyle name="Normal 6 4 3 2 4 2" xfId="2874" xr:uid="{394E1926-78E4-4465-ACEC-018B1F22F537}"/>
    <cellStyle name="Normal 6 4 3 2 4 2 2" xfId="6540" xr:uid="{290E54B4-D1EA-4DC8-A5E1-08DD921D0C83}"/>
    <cellStyle name="Normal 6 4 3 2 4 3" xfId="6541" xr:uid="{6A4A6114-2979-4503-BE5F-5416656C532D}"/>
    <cellStyle name="Normal 6 4 3 2 5" xfId="2875" xr:uid="{ABFFE521-7C20-400E-9476-1723DC1C6285}"/>
    <cellStyle name="Normal 6 4 3 2 5 2" xfId="6542" xr:uid="{C03FF531-509F-4035-93D4-3C3DF14F742E}"/>
    <cellStyle name="Normal 6 4 3 2 6" xfId="4242" xr:uid="{83615239-0FAB-4487-A601-9A9CCA3A0BE9}"/>
    <cellStyle name="Normal 6 4 3 3" xfId="303" xr:uid="{8617626B-5902-4E2C-899D-DD9AD20164E5}"/>
    <cellStyle name="Normal 6 4 3 3 2" xfId="658" xr:uid="{C0A10D69-2D08-4638-AFD9-0CFA408D46D4}"/>
    <cellStyle name="Normal 6 4 3 3 2 2" xfId="2876" xr:uid="{FF9D7D0D-FA26-4D8C-A108-4A91F287D702}"/>
    <cellStyle name="Normal 6 4 3 3 2 2 2" xfId="2877" xr:uid="{51DF1336-C6F4-4C5B-BDAD-81E4A1DDC255}"/>
    <cellStyle name="Normal 6 4 3 3 2 2 2 2" xfId="6543" xr:uid="{D33CAF8F-A506-4421-84D1-5529416E220E}"/>
    <cellStyle name="Normal 6 4 3 3 2 2 3" xfId="6544" xr:uid="{EDB5E209-B509-4F7A-BAFE-E33338DDFDE1}"/>
    <cellStyle name="Normal 6 4 3 3 2 3" xfId="2878" xr:uid="{5D7FE564-4E26-4A68-A933-AEA451A34AE2}"/>
    <cellStyle name="Normal 6 4 3 3 2 3 2" xfId="6545" xr:uid="{0216DF65-356F-41D4-B758-4B627D2EA533}"/>
    <cellStyle name="Normal 6 4 3 3 2 4" xfId="4243" xr:uid="{60E3B529-B3C6-417B-AB54-AE0C78A63542}"/>
    <cellStyle name="Normal 6 4 3 3 3" xfId="2879" xr:uid="{313FF340-40E3-4964-8424-C0A3BE6CDD7C}"/>
    <cellStyle name="Normal 6 4 3 3 3 2" xfId="2880" xr:uid="{A62687A2-FF41-46F8-8263-99CA2B4A9293}"/>
    <cellStyle name="Normal 6 4 3 3 3 2 2" xfId="6546" xr:uid="{E517BDFA-6DF2-4E68-9521-9B63A2276F6C}"/>
    <cellStyle name="Normal 6 4 3 3 3 3" xfId="6547" xr:uid="{014A7D6A-E593-4448-8AA6-D53853B3C0AD}"/>
    <cellStyle name="Normal 6 4 3 3 4" xfId="2881" xr:uid="{8C395562-5011-439B-90F9-2AA970D14525}"/>
    <cellStyle name="Normal 6 4 3 3 4 2" xfId="6548" xr:uid="{FC857AB1-629E-4328-A732-70A3D8925116}"/>
    <cellStyle name="Normal 6 4 3 3 5" xfId="4244" xr:uid="{780C6FA2-1B66-4614-9C36-0C3126B6785A}"/>
    <cellStyle name="Normal 6 4 3 4" xfId="655" xr:uid="{9C1BAF0C-D179-4565-A702-656635BBBBFD}"/>
    <cellStyle name="Normal 6 4 3 4 2" xfId="2882" xr:uid="{D5766AAF-BE0E-4969-986D-EA0463EB237C}"/>
    <cellStyle name="Normal 6 4 3 4 2 2" xfId="2883" xr:uid="{6D14DA79-AC7C-4DEF-B3E1-5AA4D8B99D42}"/>
    <cellStyle name="Normal 6 4 3 4 2 2 2" xfId="6549" xr:uid="{8E58B99A-2945-498D-A433-2E173BC8B06E}"/>
    <cellStyle name="Normal 6 4 3 4 2 3" xfId="6550" xr:uid="{1E6B90C0-C990-4235-AF8C-4CB4907315CE}"/>
    <cellStyle name="Normal 6 4 3 4 3" xfId="2884" xr:uid="{12B26E11-B90C-4B71-934E-8D109B049E46}"/>
    <cellStyle name="Normal 6 4 3 4 3 2" xfId="6551" xr:uid="{EB84F4D3-2D22-4BE6-A38C-E9462570CCF6}"/>
    <cellStyle name="Normal 6 4 3 4 4" xfId="4245" xr:uid="{A3A420FD-6F5F-435D-9E88-EECE2E7D8D77}"/>
    <cellStyle name="Normal 6 4 3 5" xfId="2885" xr:uid="{927936BB-EBD5-4D44-B5BF-33B53CDB8B08}"/>
    <cellStyle name="Normal 6 4 3 5 2" xfId="2886" xr:uid="{70B2CF38-C17D-48ED-97C3-2AAFD5D36949}"/>
    <cellStyle name="Normal 6 4 3 5 2 2" xfId="6552" xr:uid="{A2A0A0DB-145F-41FA-9F40-976BA4490ADD}"/>
    <cellStyle name="Normal 6 4 3 5 3" xfId="6553" xr:uid="{D38FA93B-4734-4C9E-BBDD-48A4732D6DF6}"/>
    <cellStyle name="Normal 6 4 3 6" xfId="2887" xr:uid="{FA6E0C49-341B-4B05-AA50-E5DBFFC709EB}"/>
    <cellStyle name="Normal 6 4 3 6 2" xfId="6554" xr:uid="{45D9C18D-47CA-4DA3-ABB1-2C7A706F26BF}"/>
    <cellStyle name="Normal 6 4 3 7" xfId="4246" xr:uid="{A17CA72D-88EC-4935-BCF1-1A35AF266391}"/>
    <cellStyle name="Normal 6 4 4" xfId="304" xr:uid="{98C0B086-94B9-45D5-8E65-C52EC72BC72E}"/>
    <cellStyle name="Normal 6 4 4 2" xfId="305" xr:uid="{D086D775-BE75-41FD-AC44-0A69E407F9C1}"/>
    <cellStyle name="Normal 6 4 4 2 2" xfId="306" xr:uid="{39A652C9-7CDE-422C-8F9B-6E237FC3A0B1}"/>
    <cellStyle name="Normal 6 4 4 2 2 2" xfId="661" xr:uid="{6A0B3B64-E83C-4D03-931E-75FD9ADD2256}"/>
    <cellStyle name="Normal 6 4 4 2 2 2 2" xfId="2888" xr:uid="{F9B4D47D-2ABC-4CC5-8BEF-74F557918742}"/>
    <cellStyle name="Normal 6 4 4 2 2 2 2 2" xfId="2889" xr:uid="{E2ED9D29-635E-40CF-945B-AEC2638F0007}"/>
    <cellStyle name="Normal 6 4 4 2 2 2 2 2 2" xfId="6555" xr:uid="{080EA795-0FAB-404B-B520-DFA2811E3110}"/>
    <cellStyle name="Normal 6 4 4 2 2 2 2 3" xfId="6556" xr:uid="{30BA833E-6CDF-42D3-B4AC-8BF80E2E8347}"/>
    <cellStyle name="Normal 6 4 4 2 2 2 3" xfId="2890" xr:uid="{FA2981F1-16D2-4009-8D0D-0A6E37F23E85}"/>
    <cellStyle name="Normal 6 4 4 2 2 2 3 2" xfId="6557" xr:uid="{F5DA1FBD-84A3-46AB-A0B1-C764A44E83CA}"/>
    <cellStyle name="Normal 6 4 4 2 2 2 4" xfId="4247" xr:uid="{83B27424-8C86-4A99-9FB3-52DAA54E9A20}"/>
    <cellStyle name="Normal 6 4 4 2 2 3" xfId="2891" xr:uid="{F7DB1D86-E8C3-448F-945A-DD1676033501}"/>
    <cellStyle name="Normal 6 4 4 2 2 3 2" xfId="2892" xr:uid="{4C2110C8-AC2C-4573-B66A-045B989BB651}"/>
    <cellStyle name="Normal 6 4 4 2 2 3 2 2" xfId="6558" xr:uid="{E165DDF6-0DDC-42C6-AFD7-E956EE04C106}"/>
    <cellStyle name="Normal 6 4 4 2 2 3 3" xfId="6559" xr:uid="{E6758E52-7797-40CF-B63D-6CA825617012}"/>
    <cellStyle name="Normal 6 4 4 2 2 4" xfId="2893" xr:uid="{10C6F5FD-58C5-4EB8-A174-0738C009E006}"/>
    <cellStyle name="Normal 6 4 4 2 2 4 2" xfId="6560" xr:uid="{26F449CF-D9B8-42A9-926F-29C33F94CE79}"/>
    <cellStyle name="Normal 6 4 4 2 2 5" xfId="4248" xr:uid="{02FED51F-4F85-49A0-936C-E1D840B994E3}"/>
    <cellStyle name="Normal 6 4 4 2 3" xfId="660" xr:uid="{74F6666E-DD8C-4B16-A6E9-D9FD59B6F7BB}"/>
    <cellStyle name="Normal 6 4 4 2 3 2" xfId="2894" xr:uid="{65828571-AF60-4C3F-9157-56053E023228}"/>
    <cellStyle name="Normal 6 4 4 2 3 2 2" xfId="2895" xr:uid="{70CE597E-42AD-454F-A1A8-274684B28247}"/>
    <cellStyle name="Normal 6 4 4 2 3 2 2 2" xfId="6561" xr:uid="{DBB87160-9EB0-42AC-AA8E-F3BAD6F4E07F}"/>
    <cellStyle name="Normal 6 4 4 2 3 2 3" xfId="6562" xr:uid="{A17F8368-1392-49AC-97FF-B9F5BC5319BA}"/>
    <cellStyle name="Normal 6 4 4 2 3 3" xfId="2896" xr:uid="{33994F85-43B2-4207-9F1E-94610129208F}"/>
    <cellStyle name="Normal 6 4 4 2 3 3 2" xfId="6563" xr:uid="{C0A255F0-376E-4047-AF19-34810B12A7F3}"/>
    <cellStyle name="Normal 6 4 4 2 3 4" xfId="4249" xr:uid="{711EEEB8-CECC-4DA8-B4C9-4450F09FDA4E}"/>
    <cellStyle name="Normal 6 4 4 2 4" xfId="2897" xr:uid="{B1F0BC7D-9600-423D-A402-A1918FBD132E}"/>
    <cellStyle name="Normal 6 4 4 2 4 2" xfId="2898" xr:uid="{81027DFB-19B2-40A5-8A1B-FA02A80E3663}"/>
    <cellStyle name="Normal 6 4 4 2 4 2 2" xfId="6564" xr:uid="{61535EE1-82F1-4E47-B026-31E64E4E1D5D}"/>
    <cellStyle name="Normal 6 4 4 2 4 3" xfId="6565" xr:uid="{98C79E6B-7BC9-4B3C-A121-43710867E169}"/>
    <cellStyle name="Normal 6 4 4 2 5" xfId="2899" xr:uid="{FFBD827A-7626-43AC-9A35-C7775C8997C2}"/>
    <cellStyle name="Normal 6 4 4 2 5 2" xfId="6566" xr:uid="{9D523130-AEAF-43FB-97F0-C22738E5A915}"/>
    <cellStyle name="Normal 6 4 4 2 6" xfId="4250" xr:uid="{2E1533B6-24F5-438A-ABA0-DB3E14823BF2}"/>
    <cellStyle name="Normal 6 4 4 3" xfId="307" xr:uid="{8E5BF7B1-E22E-467F-9C38-204FD66C76CE}"/>
    <cellStyle name="Normal 6 4 4 3 2" xfId="662" xr:uid="{465E49F9-F12F-412D-B36E-2B2C2902413A}"/>
    <cellStyle name="Normal 6 4 4 3 2 2" xfId="2900" xr:uid="{816436EC-1982-48DE-99E5-57165474AE5C}"/>
    <cellStyle name="Normal 6 4 4 3 2 2 2" xfId="2901" xr:uid="{93258301-E560-4EAA-AE19-5A27FF6E6F2E}"/>
    <cellStyle name="Normal 6 4 4 3 2 2 2 2" xfId="6567" xr:uid="{26D88E30-66A9-4FEC-AFE0-B216E10465B7}"/>
    <cellStyle name="Normal 6 4 4 3 2 2 3" xfId="6568" xr:uid="{F8990744-627C-45CF-863F-84E34CE93CE9}"/>
    <cellStyle name="Normal 6 4 4 3 2 3" xfId="2902" xr:uid="{AA32AFB0-6CDD-44BA-A770-DC86385A95FD}"/>
    <cellStyle name="Normal 6 4 4 3 2 3 2" xfId="6569" xr:uid="{AA16EC85-80FD-43A1-935E-D0E2CEE0D1FC}"/>
    <cellStyle name="Normal 6 4 4 3 2 4" xfId="4251" xr:uid="{5BFEDE9E-74B3-41E4-A676-95194657DAFA}"/>
    <cellStyle name="Normal 6 4 4 3 3" xfId="2903" xr:uid="{F971BAE8-15F7-4E1D-AD4E-769A3AEDB67C}"/>
    <cellStyle name="Normal 6 4 4 3 3 2" xfId="2904" xr:uid="{3E08CD0E-64BF-415B-A2E5-852C9FC4E753}"/>
    <cellStyle name="Normal 6 4 4 3 3 2 2" xfId="6570" xr:uid="{55813A1A-3BB9-4A02-9627-222E9083FD1F}"/>
    <cellStyle name="Normal 6 4 4 3 3 3" xfId="6571" xr:uid="{1D091186-296E-4146-BDE3-6371AA57F784}"/>
    <cellStyle name="Normal 6 4 4 3 4" xfId="2905" xr:uid="{2F15863F-E4B2-400B-A81C-8185127748C0}"/>
    <cellStyle name="Normal 6 4 4 3 4 2" xfId="6572" xr:uid="{2097541C-B1ED-4155-AC03-27A1EDF588F0}"/>
    <cellStyle name="Normal 6 4 4 3 5" xfId="4252" xr:uid="{C5381F0D-BF38-4A7C-B23E-998D9E953DCC}"/>
    <cellStyle name="Normal 6 4 4 4" xfId="659" xr:uid="{C666DC68-683C-4239-A259-75C1BE25066B}"/>
    <cellStyle name="Normal 6 4 4 4 2" xfId="2906" xr:uid="{C421D51E-A549-422B-B6AF-06B1249723F4}"/>
    <cellStyle name="Normal 6 4 4 4 2 2" xfId="2907" xr:uid="{9684FB94-8147-4246-A628-F66D7D65E4A2}"/>
    <cellStyle name="Normal 6 4 4 4 2 2 2" xfId="6573" xr:uid="{BAEB244D-F16C-42A4-B1FB-2CD0F8099D8F}"/>
    <cellStyle name="Normal 6 4 4 4 2 3" xfId="6574" xr:uid="{B4032A10-ACF0-4F3D-BAD9-A45C1340CDBA}"/>
    <cellStyle name="Normal 6 4 4 4 3" xfId="2908" xr:uid="{4A01E4ED-BA95-4B56-AD07-50A0AACAB198}"/>
    <cellStyle name="Normal 6 4 4 4 3 2" xfId="6575" xr:uid="{DFCBA12B-DBD2-49B7-949F-8834B30C5898}"/>
    <cellStyle name="Normal 6 4 4 4 4" xfId="4253" xr:uid="{787A4888-FCF9-42F5-9ADE-44DC1FE82A90}"/>
    <cellStyle name="Normal 6 4 4 5" xfId="2909" xr:uid="{AEC5A82A-8C5B-4BC8-B4F9-7A8C88F27721}"/>
    <cellStyle name="Normal 6 4 4 5 2" xfId="2910" xr:uid="{FE3FD343-2B8A-41EA-9096-48AE0DFD4ED6}"/>
    <cellStyle name="Normal 6 4 4 5 2 2" xfId="6576" xr:uid="{A1B31D98-1464-4C2C-B3CA-C99B9E54E9A8}"/>
    <cellStyle name="Normal 6 4 4 5 3" xfId="6577" xr:uid="{6D50C8F3-9347-4607-9CCD-3F62B31D9E68}"/>
    <cellStyle name="Normal 6 4 4 6" xfId="2911" xr:uid="{6EB100C5-18EE-491F-9DB5-6F49950B4767}"/>
    <cellStyle name="Normal 6 4 4 6 2" xfId="6578" xr:uid="{AF29BF1F-FA40-4ED7-B906-9336D38986A4}"/>
    <cellStyle name="Normal 6 4 4 7" xfId="4254" xr:uid="{70514C62-77CA-4BC8-8405-8725F4459EB9}"/>
    <cellStyle name="Normal 6 4 5" xfId="308" xr:uid="{ADB1E271-B13A-475B-AD5B-10B1AD576477}"/>
    <cellStyle name="Normal 6 4 5 2" xfId="309" xr:uid="{8396943D-E41D-4879-ADB2-7C5E76197C9D}"/>
    <cellStyle name="Normal 6 4 5 2 2" xfId="664" xr:uid="{E8FFF167-6C4F-4F35-9B85-66B61725C878}"/>
    <cellStyle name="Normal 6 4 5 2 2 2" xfId="2912" xr:uid="{87213212-7BE9-46C7-9605-2A0DF5C0D82D}"/>
    <cellStyle name="Normal 6 4 5 2 2 2 2" xfId="2913" xr:uid="{091D90D8-C2AF-4E23-9465-A98CD46A49AD}"/>
    <cellStyle name="Normal 6 4 5 2 2 2 2 2" xfId="6579" xr:uid="{DDCFB3D2-F67F-4672-9666-BCBE3F3878CE}"/>
    <cellStyle name="Normal 6 4 5 2 2 2 3" xfId="6580" xr:uid="{538A219A-EAFC-4526-BDCD-811B5C78A1A7}"/>
    <cellStyle name="Normal 6 4 5 2 2 3" xfId="2914" xr:uid="{39672B4C-301A-46C2-8E4D-3FB367798880}"/>
    <cellStyle name="Normal 6 4 5 2 2 3 2" xfId="6581" xr:uid="{FF61D088-CA00-49D0-BE9D-5490AE4223A5}"/>
    <cellStyle name="Normal 6 4 5 2 2 4" xfId="4255" xr:uid="{20835A98-1360-49E6-8F56-1B6D39949A10}"/>
    <cellStyle name="Normal 6 4 5 2 3" xfId="2915" xr:uid="{6B492437-CEF1-48CC-8189-05AB5DA1BDDD}"/>
    <cellStyle name="Normal 6 4 5 2 3 2" xfId="2916" xr:uid="{E3CE05B3-98AB-4D44-9950-07C6A3FDF6A9}"/>
    <cellStyle name="Normal 6 4 5 2 3 2 2" xfId="6582" xr:uid="{4028FCC2-6279-4E7E-8D44-C2133C43947C}"/>
    <cellStyle name="Normal 6 4 5 2 3 3" xfId="6583" xr:uid="{1AF1C16D-261E-428C-B8C9-F057502BDFAF}"/>
    <cellStyle name="Normal 6 4 5 2 4" xfId="2917" xr:uid="{8672999B-39BA-4F24-B5CC-F0A985FBA36A}"/>
    <cellStyle name="Normal 6 4 5 2 4 2" xfId="6584" xr:uid="{3A6EF6E6-D424-4386-B5C7-3496C10D79DB}"/>
    <cellStyle name="Normal 6 4 5 2 5" xfId="4256" xr:uid="{8F24AFC9-1964-4AAF-80DC-5CDF082C1786}"/>
    <cellStyle name="Normal 6 4 5 3" xfId="663" xr:uid="{4AC3E2A6-92EC-48C5-BFC4-9944A3A52326}"/>
    <cellStyle name="Normal 6 4 5 3 2" xfId="2918" xr:uid="{3A180AE6-AC5F-4F9B-A7EE-E99762D32A04}"/>
    <cellStyle name="Normal 6 4 5 3 2 2" xfId="2919" xr:uid="{46FCA20E-EE7D-4C7C-8809-E038CB9EB4D9}"/>
    <cellStyle name="Normal 6 4 5 3 2 2 2" xfId="6585" xr:uid="{A01A6BD3-AFDE-4F20-B6A9-1F16FC4A0DFF}"/>
    <cellStyle name="Normal 6 4 5 3 2 3" xfId="6586" xr:uid="{3D395CAB-F509-46D4-838A-3FDB850306C1}"/>
    <cellStyle name="Normal 6 4 5 3 3" xfId="2920" xr:uid="{8DE68F65-07F8-4AFF-B025-07039D49C8A3}"/>
    <cellStyle name="Normal 6 4 5 3 3 2" xfId="6587" xr:uid="{0ED0656B-E5FB-4223-91C2-0E2C498E5648}"/>
    <cellStyle name="Normal 6 4 5 3 4" xfId="4257" xr:uid="{D59866AD-CE57-405F-954C-9A14DC4E80BB}"/>
    <cellStyle name="Normal 6 4 5 4" xfId="2921" xr:uid="{D808F2FD-7BC0-4C59-892C-BB012309DB0B}"/>
    <cellStyle name="Normal 6 4 5 4 2" xfId="2922" xr:uid="{490AFEFF-345A-41ED-B310-109385F41263}"/>
    <cellStyle name="Normal 6 4 5 4 2 2" xfId="6588" xr:uid="{0131CE6D-CDCC-4F5A-8D18-CA883931C907}"/>
    <cellStyle name="Normal 6 4 5 4 3" xfId="6589" xr:uid="{91CC1D76-C2C4-4EDF-970F-8478D34B41A6}"/>
    <cellStyle name="Normal 6 4 5 5" xfId="2923" xr:uid="{5253D22E-2489-45F8-BA75-446B927B24C7}"/>
    <cellStyle name="Normal 6 4 5 5 2" xfId="6590" xr:uid="{7FB7D4F5-7132-4227-8C59-A074FBFE6DEF}"/>
    <cellStyle name="Normal 6 4 5 6" xfId="4258" xr:uid="{5FE0DE6D-4AD5-4E2E-A143-746CEC527E54}"/>
    <cellStyle name="Normal 6 4 6" xfId="310" xr:uid="{C15788A3-0530-4ED5-9E3E-5D21EFD3B1A6}"/>
    <cellStyle name="Normal 6 4 6 2" xfId="311" xr:uid="{BA2164CF-30AB-4CCB-AA6A-C3E71EEB5822}"/>
    <cellStyle name="Normal 6 4 6 2 2" xfId="666" xr:uid="{D0E1EE77-9FA8-4E0F-899C-50371D01F9C0}"/>
    <cellStyle name="Normal 6 4 6 2 2 2" xfId="2924" xr:uid="{AAFD3E2B-7187-4B59-93E6-6688F1B7832D}"/>
    <cellStyle name="Normal 6 4 6 2 2 2 2" xfId="2925" xr:uid="{506B0F22-E371-419E-BE79-1B35B99E4526}"/>
    <cellStyle name="Normal 6 4 6 2 2 2 2 2" xfId="6591" xr:uid="{27240133-53F0-483B-9030-C4F7CFD98F5D}"/>
    <cellStyle name="Normal 6 4 6 2 2 2 3" xfId="6592" xr:uid="{3BA8FC8D-F5EF-4308-8EA5-EDBB20FB1D95}"/>
    <cellStyle name="Normal 6 4 6 2 2 3" xfId="2926" xr:uid="{FE796506-3C2B-49F9-A8EC-0688456010EC}"/>
    <cellStyle name="Normal 6 4 6 2 2 3 2" xfId="6593" xr:uid="{EB739B24-0364-406D-9C16-02F5C931040B}"/>
    <cellStyle name="Normal 6 4 6 2 2 4" xfId="4259" xr:uid="{52965F43-2E9B-48BC-83E5-03984B68B5E9}"/>
    <cellStyle name="Normal 6 4 6 2 3" xfId="2927" xr:uid="{EE682E3B-E04C-41AD-BDB9-7A7E1F89ABD1}"/>
    <cellStyle name="Normal 6 4 6 2 3 2" xfId="2928" xr:uid="{A946ADDC-FAEE-4A09-A712-4FFDD5C430B0}"/>
    <cellStyle name="Normal 6 4 6 2 3 2 2" xfId="6594" xr:uid="{4512C927-99A2-4B86-A67E-24CB1ACBC018}"/>
    <cellStyle name="Normal 6 4 6 2 3 3" xfId="6595" xr:uid="{3AA7945B-017F-4D67-AC2A-C7129C42902F}"/>
    <cellStyle name="Normal 6 4 6 2 4" xfId="2929" xr:uid="{95145CE3-A378-4A28-B6A7-1F4841A2730A}"/>
    <cellStyle name="Normal 6 4 6 2 4 2" xfId="6596" xr:uid="{5E596DE9-4CA3-4138-8E94-454DA1DB8152}"/>
    <cellStyle name="Normal 6 4 6 2 5" xfId="4260" xr:uid="{62E24DC1-3B60-4F11-92B5-9A37DE8713FD}"/>
    <cellStyle name="Normal 6 4 6 3" xfId="665" xr:uid="{59C2BAB5-179C-49D0-B8E7-ABFD27BA3419}"/>
    <cellStyle name="Normal 6 4 6 3 2" xfId="2930" xr:uid="{EE462418-2D3C-41A3-93FF-8330AD7B76AB}"/>
    <cellStyle name="Normal 6 4 6 3 2 2" xfId="2931" xr:uid="{5BCAC315-0066-4D26-8395-A2C9FBEB87DB}"/>
    <cellStyle name="Normal 6 4 6 3 2 2 2" xfId="6597" xr:uid="{027D11FF-F832-409B-BED7-881F7B923B7D}"/>
    <cellStyle name="Normal 6 4 6 3 2 3" xfId="6598" xr:uid="{3B9B80C8-545F-4AC7-AA18-1354C8D0CF46}"/>
    <cellStyle name="Normal 6 4 6 3 3" xfId="2932" xr:uid="{71727974-015B-437A-9DBB-1702E1A4FD82}"/>
    <cellStyle name="Normal 6 4 6 3 3 2" xfId="6599" xr:uid="{AAF6D64A-5397-4222-9E3C-3C5759341A90}"/>
    <cellStyle name="Normal 6 4 6 3 4" xfId="4261" xr:uid="{32C2BA56-F156-403B-BE69-2CBD3321E53C}"/>
    <cellStyle name="Normal 6 4 6 4" xfId="2933" xr:uid="{A8806E81-EFE3-4524-B0B0-019C1F1FB670}"/>
    <cellStyle name="Normal 6 4 6 4 2" xfId="2934" xr:uid="{58E537D3-9B05-4C72-8EE4-FA749BE3166A}"/>
    <cellStyle name="Normal 6 4 6 4 2 2" xfId="6600" xr:uid="{F0116C0F-F22A-4F3A-BD03-14704455E31B}"/>
    <cellStyle name="Normal 6 4 6 4 3" xfId="6601" xr:uid="{972E653A-49F7-4553-82C0-8F0B36075691}"/>
    <cellStyle name="Normal 6 4 6 5" xfId="2935" xr:uid="{34FEBD4E-FDF1-49B3-8F92-47547D95F036}"/>
    <cellStyle name="Normal 6 4 6 5 2" xfId="6602" xr:uid="{09E219FA-7D33-4AC1-913D-F599B067C652}"/>
    <cellStyle name="Normal 6 4 6 6" xfId="4262" xr:uid="{381D8621-1803-4A1A-8D12-37A6D6ACFFBE}"/>
    <cellStyle name="Normal 6 4 7" xfId="312" xr:uid="{B57174E1-A3F6-45DC-8401-A6B7025DDEB1}"/>
    <cellStyle name="Normal 6 4 7 2" xfId="313" xr:uid="{C84322BD-4467-466A-88A4-3871C0C9BF26}"/>
    <cellStyle name="Normal 6 4 7 2 2" xfId="668" xr:uid="{A39D1142-5F83-4451-864D-2A6D20AA214F}"/>
    <cellStyle name="Normal 6 4 7 2 2 2" xfId="2936" xr:uid="{ED738B71-C927-45F6-9C91-566D479033B3}"/>
    <cellStyle name="Normal 6 4 7 2 2 2 2" xfId="2937" xr:uid="{0733D0EA-5E34-43C4-96B0-C63A019FA91A}"/>
    <cellStyle name="Normal 6 4 7 2 2 2 2 2" xfId="6603" xr:uid="{54D5FF74-8C1B-4F0B-8BCF-CF29749AD579}"/>
    <cellStyle name="Normal 6 4 7 2 2 2 3" xfId="6604" xr:uid="{8F9F5999-0268-4D3A-8759-639CADE3C6B3}"/>
    <cellStyle name="Normal 6 4 7 2 2 3" xfId="2938" xr:uid="{11D5FE82-C440-4775-AE1C-40FA724FBCF5}"/>
    <cellStyle name="Normal 6 4 7 2 2 3 2" xfId="6605" xr:uid="{F1AA152C-1610-4E53-A581-7060EF59F81B}"/>
    <cellStyle name="Normal 6 4 7 2 2 4" xfId="4263" xr:uid="{8176F80B-D610-4F2B-928A-692AB1C84293}"/>
    <cellStyle name="Normal 6 4 7 2 3" xfId="2939" xr:uid="{37B00EE9-ED29-43A0-9E7A-CE48D6F26290}"/>
    <cellStyle name="Normal 6 4 7 2 3 2" xfId="2940" xr:uid="{F5F3062C-59B0-4E40-A8BF-1854C7A08B61}"/>
    <cellStyle name="Normal 6 4 7 2 3 2 2" xfId="6606" xr:uid="{F2A8AAFB-3A9A-48E9-984C-F758DC6D854C}"/>
    <cellStyle name="Normal 6 4 7 2 3 3" xfId="6607" xr:uid="{7804C80E-FDBF-4ECA-94E9-AA3194379C2D}"/>
    <cellStyle name="Normal 6 4 7 2 4" xfId="2941" xr:uid="{2C4F7234-C42A-4444-A3C2-73ED09431050}"/>
    <cellStyle name="Normal 6 4 7 2 4 2" xfId="6608" xr:uid="{6AB6D9E9-358A-4196-9A15-70B552455F09}"/>
    <cellStyle name="Normal 6 4 7 2 5" xfId="4264" xr:uid="{79B34BAD-E98C-46D8-8615-B3F81008BEE3}"/>
    <cellStyle name="Normal 6 4 7 3" xfId="667" xr:uid="{D5CBC9E5-0A94-4AEC-BC97-873706839A09}"/>
    <cellStyle name="Normal 6 4 7 3 2" xfId="2942" xr:uid="{4484544B-87FF-4B16-86CD-B6D5C91FA9DE}"/>
    <cellStyle name="Normal 6 4 7 3 2 2" xfId="2943" xr:uid="{9EB04C1F-578E-4676-B53B-9818049B6509}"/>
    <cellStyle name="Normal 6 4 7 3 2 2 2" xfId="6609" xr:uid="{FEA687B6-8000-47DF-AA96-4BF785B790F6}"/>
    <cellStyle name="Normal 6 4 7 3 2 3" xfId="6610" xr:uid="{2B5B7D71-E3FB-4E65-8174-156500905153}"/>
    <cellStyle name="Normal 6 4 7 3 3" xfId="2944" xr:uid="{74F5C09C-4864-4760-89AF-5187FF6477A6}"/>
    <cellStyle name="Normal 6 4 7 3 3 2" xfId="6611" xr:uid="{1D579EA6-1B03-4EBE-88AB-C05CEA7EE2EF}"/>
    <cellStyle name="Normal 6 4 7 3 4" xfId="4265" xr:uid="{5E6E756D-632E-40D7-8D54-56F52F217A98}"/>
    <cellStyle name="Normal 6 4 7 4" xfId="2945" xr:uid="{A8CF44C2-9970-4A35-9B90-2B4E14DB5708}"/>
    <cellStyle name="Normal 6 4 7 4 2" xfId="2946" xr:uid="{7B021BE3-3C00-41CE-A69C-3AFD4983BAE9}"/>
    <cellStyle name="Normal 6 4 7 4 2 2" xfId="6612" xr:uid="{DAF18BAB-B540-4306-8F8C-A7C5DB81CE44}"/>
    <cellStyle name="Normal 6 4 7 4 3" xfId="6613" xr:uid="{0D7AAFD2-ECED-4A3C-9CD9-7B16B7F83A66}"/>
    <cellStyle name="Normal 6 4 7 5" xfId="2947" xr:uid="{391CF36F-4B85-414D-81E3-934DE67AE6DF}"/>
    <cellStyle name="Normal 6 4 7 5 2" xfId="6614" xr:uid="{845EBB33-5D79-4CA0-80A1-C65C8E93D98A}"/>
    <cellStyle name="Normal 6 4 7 6" xfId="4266" xr:uid="{9BF179CC-050A-440C-8612-9CB07FC1DBE8}"/>
    <cellStyle name="Normal 6 4 8" xfId="314" xr:uid="{86B578AC-670A-42E5-A388-C50C1632AF55}"/>
    <cellStyle name="Normal 6 4 8 2" xfId="669" xr:uid="{AE2443AF-7933-4B72-BD36-8FD4484C181B}"/>
    <cellStyle name="Normal 6 4 8 2 2" xfId="2948" xr:uid="{A4D4D626-9300-4290-92D2-8F14131275E6}"/>
    <cellStyle name="Normal 6 4 8 2 2 2" xfId="2949" xr:uid="{7FB95570-5A5E-4B2C-AE8D-5E833EA09C87}"/>
    <cellStyle name="Normal 6 4 8 2 2 2 2" xfId="6615" xr:uid="{4FA8C259-6B9C-40B0-8EB1-9F29BFBFC421}"/>
    <cellStyle name="Normal 6 4 8 2 2 3" xfId="6616" xr:uid="{42984FFA-D19D-464F-884F-A359213F979E}"/>
    <cellStyle name="Normal 6 4 8 2 3" xfId="2950" xr:uid="{FC89FA97-3ABB-49E9-8467-C0119A131337}"/>
    <cellStyle name="Normal 6 4 8 2 3 2" xfId="6617" xr:uid="{D1B2D503-4BD1-423B-AA14-8BF6CD83F04B}"/>
    <cellStyle name="Normal 6 4 8 2 4" xfId="4267" xr:uid="{7887CCC0-33CB-4438-8C1E-3271AD7C196A}"/>
    <cellStyle name="Normal 6 4 8 3" xfId="2951" xr:uid="{1A66E8B9-DF72-41E2-9A9B-C7D50E58FC64}"/>
    <cellStyle name="Normal 6 4 8 3 2" xfId="2952" xr:uid="{9EDA824F-6C31-4A3E-826B-05F9B14B3B4A}"/>
    <cellStyle name="Normal 6 4 8 3 2 2" xfId="6618" xr:uid="{464A5217-9A71-495D-AED5-E62E9F9BCE16}"/>
    <cellStyle name="Normal 6 4 8 3 3" xfId="6619" xr:uid="{4EA23C40-6F46-4088-9FD7-D9AD11031888}"/>
    <cellStyle name="Normal 6 4 8 4" xfId="2953" xr:uid="{EE803B67-017D-4B30-A005-5C4D97A17483}"/>
    <cellStyle name="Normal 6 4 8 4 2" xfId="6620" xr:uid="{F7E71316-D846-4FB8-9870-4BAD6483D11E}"/>
    <cellStyle name="Normal 6 4 8 5" xfId="4268" xr:uid="{74EF2C8C-780D-47F3-BEE9-E546CC4B4037}"/>
    <cellStyle name="Normal 6 4 9" xfId="650" xr:uid="{A21B42C1-376A-4C77-89C3-B1CC1E604D10}"/>
    <cellStyle name="Normal 6 4 9 2" xfId="2954" xr:uid="{F223253B-7613-48E7-BF68-D2CE8D5C2CC4}"/>
    <cellStyle name="Normal 6 4 9 2 2" xfId="2955" xr:uid="{851AC7C8-3EE1-4971-BC47-E32149583004}"/>
    <cellStyle name="Normal 6 4 9 2 2 2" xfId="6621" xr:uid="{38705399-DAC2-4F4D-A19E-48760C2D5C74}"/>
    <cellStyle name="Normal 6 4 9 2 3" xfId="6622" xr:uid="{6DC85DA9-4BDB-40B5-A95E-6ADB79A71F6A}"/>
    <cellStyle name="Normal 6 4 9 3" xfId="2956" xr:uid="{90ECFE3E-F237-4F03-B962-7401A1ACEE32}"/>
    <cellStyle name="Normal 6 4 9 3 2" xfId="6623" xr:uid="{967B83D9-8232-4325-A00C-B71C010DCB69}"/>
    <cellStyle name="Normal 6 4 9 4" xfId="4269" xr:uid="{25729281-5FA4-437C-8B6B-19F1308D8994}"/>
    <cellStyle name="Normal 6 5" xfId="315" xr:uid="{5F25D4BE-316D-43A7-9BA5-37E19D77FD34}"/>
    <cellStyle name="Normal 6 5 10" xfId="316" xr:uid="{9AB87DE7-592E-4839-864E-669F078061AE}"/>
    <cellStyle name="Normal 6 5 10 10" xfId="6624" xr:uid="{2B962A77-DA45-45E4-8219-BE75C1462994}"/>
    <cellStyle name="Normal 6 5 10 10 2" xfId="6625" xr:uid="{A4B9D474-EBC7-4FF9-BCDD-64E537277CC4}"/>
    <cellStyle name="Normal 6 5 10 11" xfId="6626" xr:uid="{A3B0CBDE-6C2E-46E6-89C3-D06EACDA1CCD}"/>
    <cellStyle name="Normal 6 5 10 2" xfId="317" xr:uid="{B364A363-6DB4-48E3-8821-360C86B79CEF}"/>
    <cellStyle name="Normal 6 5 10 2 2" xfId="672" xr:uid="{48B3EA24-54F5-4A80-8EAC-BE4A09A8E9D9}"/>
    <cellStyle name="Normal 6 5 10 2 2 2" xfId="2957" xr:uid="{08B74223-52C3-4384-BA91-5DE5CE519B03}"/>
    <cellStyle name="Normal 6 5 10 2 2 2 2" xfId="2958" xr:uid="{4A9E07CD-3FC8-4EBE-A252-62671442D0CE}"/>
    <cellStyle name="Normal 6 5 10 2 2 2 2 2" xfId="6627" xr:uid="{31381A34-331B-4580-8A73-9FD0AB9F0636}"/>
    <cellStyle name="Normal 6 5 10 2 2 2 3" xfId="6628" xr:uid="{15E2247D-4849-40FF-AC3D-E274430A3E14}"/>
    <cellStyle name="Normal 6 5 10 2 2 2 3 2" xfId="7358" xr:uid="{3F4D252A-3537-4093-9F6F-E2E458763325}"/>
    <cellStyle name="Normal 6 5 10 2 2 3" xfId="2959" xr:uid="{05FD3821-0F77-4F8D-A6B2-A0FDAC420F9D}"/>
    <cellStyle name="Normal 6 5 10 2 2 3 2" xfId="6629" xr:uid="{B34E232D-07CB-40DD-8CE0-E5470947F653}"/>
    <cellStyle name="Normal 6 5 10 2 2 4" xfId="4270" xr:uid="{CFA75374-EE36-49E9-A8F6-FF6101C64177}"/>
    <cellStyle name="Normal 6 5 10 2 3" xfId="771" xr:uid="{7555DFB6-1C81-452A-A218-39149B370F24}"/>
    <cellStyle name="Normal 6 5 10 2 3 2" xfId="2960" xr:uid="{AF6A79C6-2565-4C33-B887-35B35F9BC7CD}"/>
    <cellStyle name="Normal 6 5 10 2 3 2 2" xfId="6630" xr:uid="{DDC0FC0D-5D24-4D07-83B7-FACE982C7E49}"/>
    <cellStyle name="Normal 6 5 10 2 3 2 3" xfId="7326" xr:uid="{E3F02C10-BF89-496E-8C04-BB6398875DC1}"/>
    <cellStyle name="Normal 6 5 10 2 3 2 3 2" xfId="7440" xr:uid="{FFCA3AD1-A421-4544-875C-99C014F2AFCC}"/>
    <cellStyle name="Normal 6 5 10 2 3 3" xfId="6631" xr:uid="{82CCA91B-7874-4976-AF7A-13E96C4255C0}"/>
    <cellStyle name="Normal 6 5 10 2 4" xfId="2961" xr:uid="{714DA493-0F5B-4CA7-9DC4-5713530791D2}"/>
    <cellStyle name="Normal 6 5 10 2 4 2" xfId="6632" xr:uid="{44FE7FFE-4DCB-49E4-89BB-8372254761E6}"/>
    <cellStyle name="Normal 6 5 10 2 5" xfId="2962" xr:uid="{4B4F9959-7B1D-43DF-A69A-6313970C0C92}"/>
    <cellStyle name="Normal 6 5 10 2 5 2" xfId="2963" xr:uid="{06271B42-68E1-4BB1-9044-C1E31199E252}"/>
    <cellStyle name="Normal 6 5 10 2 5 2 2" xfId="6633" xr:uid="{F09B02AF-755F-4394-A39F-5D482F1711F2}"/>
    <cellStyle name="Normal 6 5 10 2 5 3" xfId="6634" xr:uid="{D7C1D2CE-99D4-41F3-B00C-9A43C451D4E4}"/>
    <cellStyle name="Normal 6 5 10 2 6" xfId="3647" xr:uid="{D8D546FE-5EBB-4BBB-916B-C6D6E90B8889}"/>
    <cellStyle name="Normal 6 5 10 2 6 2" xfId="4485" xr:uid="{B60833B4-BD6F-4C91-A3A9-5E368DB725CD}"/>
    <cellStyle name="Normal 6 5 10 2 6 2 2" xfId="6635" xr:uid="{328B328C-4ADE-4C1F-A11B-D1037BD1FA58}"/>
    <cellStyle name="Normal 6 5 10 2 6 2 3" xfId="7316" xr:uid="{7BB857E0-D28A-4903-A3C4-FCC1D60A896A}"/>
    <cellStyle name="Normal 6 5 10 2 6 2 3 2" xfId="7395" xr:uid="{C98AE6D4-D8C9-4BEB-A064-8D26AD5E643A}"/>
    <cellStyle name="Normal 6 5 10 2 6 2 3 2 2" xfId="9301" xr:uid="{9446361B-566A-415A-9AA0-68C7C18C11E4}"/>
    <cellStyle name="Normal 6 5 10 2 6 3" xfId="6636" xr:uid="{B97E994A-C895-45F1-9783-38FFEE67E3FA}"/>
    <cellStyle name="Normal 6 5 10 2 6 4" xfId="7354" xr:uid="{DFEA7354-4365-4F77-9345-CAAD6DD5EA71}"/>
    <cellStyle name="Normal 6 5 10 2 7" xfId="6637" xr:uid="{A9847653-33BA-40B9-8177-93876474CE43}"/>
    <cellStyle name="Normal 6 5 10 2 7 2" xfId="7420" xr:uid="{7837AAB3-9DCC-4A53-B550-778406BF45D1}"/>
    <cellStyle name="Normal 6 5 10 2 8" xfId="7385" xr:uid="{12B97999-3BB5-41D2-AA34-A173F07AD836}"/>
    <cellStyle name="Normal 6 5 10 3" xfId="671" xr:uid="{1EA2A2CE-6BA8-48AB-A610-631E151A29D5}"/>
    <cellStyle name="Normal 6 5 10 3 2" xfId="2964" xr:uid="{6C46CB90-010C-441A-BC0D-01BC3B4F5960}"/>
    <cellStyle name="Normal 6 5 10 3 2 2" xfId="2965" xr:uid="{38613CD5-BFCD-493F-969D-E417A174F621}"/>
    <cellStyle name="Normal 6 5 10 3 2 2 2" xfId="6638" xr:uid="{579D690F-A546-429B-B52B-AE19C33C289D}"/>
    <cellStyle name="Normal 6 5 10 3 2 3" xfId="6639" xr:uid="{3E2B254D-A984-4361-BA2D-39D5C8C99874}"/>
    <cellStyle name="Normal 6 5 10 3 3" xfId="2966" xr:uid="{7BA4C9DA-A794-4DDC-9B50-56E9DF12111F}"/>
    <cellStyle name="Normal 6 5 10 3 3 2" xfId="6640" xr:uid="{60F9EBD8-9D5C-4451-8E92-E3C44F97AC85}"/>
    <cellStyle name="Normal 6 5 10 3 4" xfId="4271" xr:uid="{FEEF4ED4-0A4C-4A18-8551-A70CA7B32BA5}"/>
    <cellStyle name="Normal 6 5 10 4" xfId="2967" xr:uid="{BF50AA16-B64C-4DA6-81F8-9ED8217C1DB3}"/>
    <cellStyle name="Normal 6 5 10 4 2" xfId="2968" xr:uid="{DC151B89-D634-4BDF-84CE-C7C5ADCCF199}"/>
    <cellStyle name="Normal 6 5 10 4 2 2" xfId="6641" xr:uid="{9E3E7CA4-EB0D-4F50-A6B0-F83B0A581F89}"/>
    <cellStyle name="Normal 6 5 10 4 3" xfId="6642" xr:uid="{1AF088BE-64F5-47D3-94C3-F9C5603DC7C1}"/>
    <cellStyle name="Normal 6 5 10 5" xfId="2969" xr:uid="{858F1CFF-7B7E-4DA7-882A-1EA6A8D96CDC}"/>
    <cellStyle name="Normal 6 5 10 5 2" xfId="2970" xr:uid="{8C890671-D2CB-439F-8211-313F995210A8}"/>
    <cellStyle name="Normal 6 5 10 5 2 2" xfId="2971" xr:uid="{4791BCB2-9418-4611-B4A8-F6A173D1E948}"/>
    <cellStyle name="Normal 6 5 10 5 2 2 2" xfId="6643" xr:uid="{0C3DEFCD-DA0D-4F64-BD42-7C5946856A15}"/>
    <cellStyle name="Normal 6 5 10 5 2 3" xfId="6644" xr:uid="{0D05B46B-BE93-4461-B4E7-A57D22A44D97}"/>
    <cellStyle name="Normal 6 5 10 5 3" xfId="2972" xr:uid="{ADE7B080-6F6E-47F0-8870-8B4F52D1FAD3}"/>
    <cellStyle name="Normal 6 5 10 5 3 2" xfId="6645" xr:uid="{DFA1CD71-04FF-44D8-B24F-011527BEE4B3}"/>
    <cellStyle name="Normal 6 5 10 5 4" xfId="6646" xr:uid="{2F37D497-4A95-43D8-BDC9-4A27F81F2271}"/>
    <cellStyle name="Normal 6 5 10 6" xfId="2973" xr:uid="{1AE383FC-E512-498D-9AB5-F58D00BF98FF}"/>
    <cellStyle name="Normal 6 5 10 6 2" xfId="2974" xr:uid="{C0F71CA2-27F7-4CC7-9AA7-54D0DD74A575}"/>
    <cellStyle name="Normal 6 5 10 6 2 2" xfId="6647" xr:uid="{0E476368-7051-4787-AD33-4A372C6703A7}"/>
    <cellStyle name="Normal 6 5 10 6 3" xfId="6648" xr:uid="{26247E86-05F6-4970-9531-183EF0C4B8FD}"/>
    <cellStyle name="Normal 6 5 10 6 4" xfId="7366" xr:uid="{86CECFD1-992D-4431-B6AA-55C77972E4B3}"/>
    <cellStyle name="Normal 6 5 10 7" xfId="2975" xr:uid="{A21A0F7A-8EDC-4BB6-90C6-61976754DA41}"/>
    <cellStyle name="Normal 6 5 10 7 2" xfId="6649" xr:uid="{68785864-10B1-49A5-8BD6-721F9E566DB0}"/>
    <cellStyle name="Normal 6 5 10 8" xfId="2976" xr:uid="{C41F9FA5-FDD8-4040-9F67-799576EAEF95}"/>
    <cellStyle name="Normal 6 5 10 8 2" xfId="6650" xr:uid="{123B0BE2-4C55-4339-909B-7E89B7C1F31C}"/>
    <cellStyle name="Normal 6 5 10 9" xfId="2977" xr:uid="{8B8FF70C-38AB-4CC8-AE56-BCD1224DDBCC}"/>
    <cellStyle name="Normal 6 5 10 9 2" xfId="2978" xr:uid="{C3559EF9-045F-44B4-AE8A-DE879D5CFABD}"/>
    <cellStyle name="Normal 6 5 10 9 2 2" xfId="6651" xr:uid="{04ED9E53-A5D8-479C-B35F-DC350369FF28}"/>
    <cellStyle name="Normal 6 5 10 9 2 2 2" xfId="6652" xr:uid="{F5B7B167-B9BE-48EE-BCE0-5B1CA16D485E}"/>
    <cellStyle name="Normal 6 5 10 9 2 3" xfId="6653" xr:uid="{B2CCE817-C8C0-4B22-904D-5A0F195927EB}"/>
    <cellStyle name="Normal 6 5 10 9 2 4" xfId="7418" xr:uid="{135C8155-AE13-4D19-85B3-5E98E46D8EF1}"/>
    <cellStyle name="Normal 6 5 10 9 2 5" xfId="7393" xr:uid="{CA7B2C26-3A90-4DBB-9BF6-DBBA16985EF2}"/>
    <cellStyle name="Normal 6 5 10 9 3" xfId="6654" xr:uid="{0469A01D-9C13-45DB-A5F8-B8B392E5FD04}"/>
    <cellStyle name="Normal 6 5 11" xfId="670" xr:uid="{6EF7E494-63E1-49BD-A159-A8D054A496A8}"/>
    <cellStyle name="Normal 6 5 11 2" xfId="2979" xr:uid="{E96EC1E2-660F-47B8-BBBE-4981F4AE797D}"/>
    <cellStyle name="Normal 6 5 11 2 2" xfId="2980" xr:uid="{385C3DA7-FC13-4642-8A80-A5A18DEE9846}"/>
    <cellStyle name="Normal 6 5 11 2 2 2" xfId="6655" xr:uid="{FDE62612-2EF1-49EC-AFA3-AA4531940B13}"/>
    <cellStyle name="Normal 6 5 11 2 3" xfId="6656" xr:uid="{A53888D3-CA1F-427C-8547-17739964EBC0}"/>
    <cellStyle name="Normal 6 5 11 3" xfId="2981" xr:uid="{F6F49E29-4BD6-460E-8376-9DFBD9C46D9C}"/>
    <cellStyle name="Normal 6 5 11 3 2" xfId="6657" xr:uid="{F7E8F537-7AB1-4427-B599-52B303549E32}"/>
    <cellStyle name="Normal 6 5 11 4" xfId="4272" xr:uid="{172D05BA-C51C-473B-B89C-28F9AEBA31B7}"/>
    <cellStyle name="Normal 6 5 12" xfId="2982" xr:uid="{1FBE40A4-B023-471E-95F1-BE4F83F13D1D}"/>
    <cellStyle name="Normal 6 5 12 2" xfId="2983" xr:uid="{070FA7FF-296D-4AC7-BDE0-23018404B367}"/>
    <cellStyle name="Normal 6 5 12 2 2" xfId="2984" xr:uid="{D02EC8F7-64EA-4403-B4F4-843EAA533C52}"/>
    <cellStyle name="Normal 6 5 12 2 2 2" xfId="6658" xr:uid="{CA72F6AE-33AB-4BA7-8788-677C5C2F391E}"/>
    <cellStyle name="Normal 6 5 12 2 3" xfId="6659" xr:uid="{0978E414-51FC-498B-9D4E-05AEF902E444}"/>
    <cellStyle name="Normal 6 5 12 3" xfId="2985" xr:uid="{9652DA36-47F8-4B95-9AA6-382E75D5FC66}"/>
    <cellStyle name="Normal 6 5 12 3 2" xfId="6660" xr:uid="{8F9901A6-029D-4271-8957-8ADD570D8AFE}"/>
    <cellStyle name="Normal 6 5 12 4" xfId="4273" xr:uid="{7AEB90CA-4C37-4051-A5BB-ECA81FF8D1D8}"/>
    <cellStyle name="Normal 6 5 13" xfId="2986" xr:uid="{67127173-1E11-4198-A164-0900F78E1EB3}"/>
    <cellStyle name="Normal 6 5 13 2" xfId="2987" xr:uid="{12F5F5C8-541E-42FE-9FC6-22ED02D91CBE}"/>
    <cellStyle name="Normal 6 5 13 2 2" xfId="6661" xr:uid="{CC926E26-CF92-460E-9D77-1EFCF611CB04}"/>
    <cellStyle name="Normal 6 5 13 3" xfId="2988" xr:uid="{ECA86A14-3039-48F9-ACB7-A82C4778799B}"/>
    <cellStyle name="Normal 6 5 13 3 2" xfId="2989" xr:uid="{2162FE06-BBF9-458A-AB7C-98E5C6526AA0}"/>
    <cellStyle name="Normal 6 5 13 3 2 2" xfId="6662" xr:uid="{4EB82721-E1C0-465D-B433-00C1A7A3BBE5}"/>
    <cellStyle name="Normal 6 5 13 3 3" xfId="6663" xr:uid="{584C99B5-53CB-48EB-8688-01A55BC82747}"/>
    <cellStyle name="Normal 6 5 13 4" xfId="6664" xr:uid="{2AD2D08A-9EF0-4C45-979C-4E97053FE106}"/>
    <cellStyle name="Normal 6 5 13 4 2" xfId="6665" xr:uid="{2C2116B5-F22F-4088-8BCE-50BBAAE5D6FA}"/>
    <cellStyle name="Normal 6 5 13 5" xfId="6666" xr:uid="{F4AC4415-A716-4571-B56D-3FDF54748CE3}"/>
    <cellStyle name="Normal 6 5 14" xfId="2990" xr:uid="{C9037221-662B-4DEF-A80B-FA95BC193162}"/>
    <cellStyle name="Normal 6 5 14 2" xfId="2991" xr:uid="{2BE6517A-8FB3-42A2-840C-13B92481852F}"/>
    <cellStyle name="Normal 6 5 14 2 2" xfId="6667" xr:uid="{9EE504A7-2F96-466F-9473-F04C73662E6F}"/>
    <cellStyle name="Normal 6 5 14 3" xfId="6668" xr:uid="{B255A981-4C02-4D27-827F-AB9B16738D50}"/>
    <cellStyle name="Normal 6 5 15" xfId="2992" xr:uid="{D6928BEF-1504-4E32-BAEA-AFFBCE36399B}"/>
    <cellStyle name="Normal 6 5 15 2" xfId="2993" xr:uid="{48F816F4-9E0F-4103-97E9-F334E7416765}"/>
    <cellStyle name="Normal 6 5 15 2 2" xfId="6669" xr:uid="{BA1D862E-6FB9-4163-B606-EFAA7E90339C}"/>
    <cellStyle name="Normal 6 5 15 3" xfId="6670" xr:uid="{AF242A04-69DF-47B8-8DEA-B47BB1070981}"/>
    <cellStyle name="Normal 6 5 16" xfId="4274" xr:uid="{457F3922-8895-4FFA-9412-D7B3D5B2A509}"/>
    <cellStyle name="Normal 6 5 17" xfId="4275" xr:uid="{2E59C5B4-CF7F-4FF6-8558-341F59329E30}"/>
    <cellStyle name="Normal 6 5 18" xfId="8898" xr:uid="{D8CB9BDE-943F-4C8A-9B99-2003BEB439DB}"/>
    <cellStyle name="Normal 6 5 2" xfId="318" xr:uid="{B4E8F12E-C775-4C83-9FA9-7ECF5F00C7A2}"/>
    <cellStyle name="Normal 6 5 2 2" xfId="319" xr:uid="{982C1D24-D477-45D2-BB9D-C94AB4D07A1F}"/>
    <cellStyle name="Normal 6 5 2 2 2" xfId="320" xr:uid="{BBE87EC5-D319-4750-9D34-0FF8CA255A4C}"/>
    <cellStyle name="Normal 6 5 2 2 2 2" xfId="675" xr:uid="{AEC4E630-D13D-45EE-88E4-5B2B968E6592}"/>
    <cellStyle name="Normal 6 5 2 2 2 2 2" xfId="2994" xr:uid="{522538D8-C8B7-4AEA-90E9-F08F5DA6E9D4}"/>
    <cellStyle name="Normal 6 5 2 2 2 2 2 2" xfId="2995" xr:uid="{DF263869-57D0-4BDE-A894-2E9ACF279085}"/>
    <cellStyle name="Normal 6 5 2 2 2 2 2 2 2" xfId="6671" xr:uid="{D543FE97-3D4A-417D-B9DB-7DD5CB0DBABD}"/>
    <cellStyle name="Normal 6 5 2 2 2 2 2 3" xfId="6672" xr:uid="{817ABEB7-4FBF-4D11-A05C-54D1FD5A8081}"/>
    <cellStyle name="Normal 6 5 2 2 2 2 3" xfId="2996" xr:uid="{5156830C-A74E-4BDB-91F7-4A7F647D20C2}"/>
    <cellStyle name="Normal 6 5 2 2 2 2 3 2" xfId="6673" xr:uid="{5BE776CD-8AF5-4B37-A965-55CFEDA72BB4}"/>
    <cellStyle name="Normal 6 5 2 2 2 2 4" xfId="4276" xr:uid="{5B336A57-612B-438C-B1F3-EF88685047C5}"/>
    <cellStyle name="Normal 6 5 2 2 2 3" xfId="2997" xr:uid="{7A9631E3-B601-4141-A14B-FB6AC040742B}"/>
    <cellStyle name="Normal 6 5 2 2 2 3 2" xfId="2998" xr:uid="{6CE6B8A4-76BF-410B-9069-8DEEE85951BF}"/>
    <cellStyle name="Normal 6 5 2 2 2 3 2 2" xfId="6674" xr:uid="{116C0154-8436-4644-8CB0-CCA9F6AAF1D0}"/>
    <cellStyle name="Normal 6 5 2 2 2 3 3" xfId="6675" xr:uid="{B67161DC-97CD-4EFC-83E0-274DA15DF587}"/>
    <cellStyle name="Normal 6 5 2 2 2 4" xfId="2999" xr:uid="{046B2EFE-BC8C-4AD8-A7C3-2A8E9E0F2EB3}"/>
    <cellStyle name="Normal 6 5 2 2 2 4 2" xfId="6676" xr:uid="{B68234AF-FE16-4DD8-9B69-A26966B275B9}"/>
    <cellStyle name="Normal 6 5 2 2 2 5" xfId="4277" xr:uid="{D9F7319C-EF47-4371-A4CB-99DB15A62782}"/>
    <cellStyle name="Normal 6 5 2 2 3" xfId="674" xr:uid="{4A2C8CD4-67C9-4285-9288-E87178D72368}"/>
    <cellStyle name="Normal 6 5 2 2 3 2" xfId="3000" xr:uid="{E6C26DE0-FDBD-4D9A-B71A-EC1DAB8647E6}"/>
    <cellStyle name="Normal 6 5 2 2 3 2 2" xfId="3001" xr:uid="{FDED6B06-0431-480B-9AE2-1E092F23D251}"/>
    <cellStyle name="Normal 6 5 2 2 3 2 2 2" xfId="6677" xr:uid="{51BD131F-A5D2-4E8B-932C-511CD8DEA7DA}"/>
    <cellStyle name="Normal 6 5 2 2 3 2 3" xfId="6678" xr:uid="{F1CD9118-48FE-473B-B04E-B7F879CBB22C}"/>
    <cellStyle name="Normal 6 5 2 2 3 3" xfId="3002" xr:uid="{9357B627-223C-4BE3-840A-7EDBBF693051}"/>
    <cellStyle name="Normal 6 5 2 2 3 3 2" xfId="6679" xr:uid="{CCD14E2A-DEC5-449D-9F0B-45DC20F39A03}"/>
    <cellStyle name="Normal 6 5 2 2 3 4" xfId="4278" xr:uid="{2DB7E336-BF30-4578-AABB-57EEA2152E32}"/>
    <cellStyle name="Normal 6 5 2 2 4" xfId="3003" xr:uid="{15733825-C39E-488B-A5BC-419F27314AC6}"/>
    <cellStyle name="Normal 6 5 2 2 4 2" xfId="3004" xr:uid="{A73E2936-A86D-4D5F-81F3-51E178C9FA72}"/>
    <cellStyle name="Normal 6 5 2 2 4 2 2" xfId="6680" xr:uid="{E8C213AE-C5CD-4A94-B9E7-F45CE4A26A32}"/>
    <cellStyle name="Normal 6 5 2 2 4 3" xfId="6681" xr:uid="{9A9B6A99-9DC2-41F8-A8CF-481429DEA245}"/>
    <cellStyle name="Normal 6 5 2 2 5" xfId="3005" xr:uid="{2500457F-6063-4291-B998-F46CB6702F12}"/>
    <cellStyle name="Normal 6 5 2 2 5 2" xfId="6682" xr:uid="{461F7267-D541-4854-BF2E-FED4303884DF}"/>
    <cellStyle name="Normal 6 5 2 2 6" xfId="4279" xr:uid="{813A20B7-16CA-42C3-89B1-A514DE30ADEF}"/>
    <cellStyle name="Normal 6 5 2 3" xfId="321" xr:uid="{EB607F37-32DF-40CD-ACA0-054A99E2B76F}"/>
    <cellStyle name="Normal 6 5 2 3 2" xfId="676" xr:uid="{51A883E3-3F5B-4D25-8E5E-A9DEFD8D1B54}"/>
    <cellStyle name="Normal 6 5 2 3 2 2" xfId="3006" xr:uid="{F6CB7C57-94F0-4473-9BD5-FFAFCB11089A}"/>
    <cellStyle name="Normal 6 5 2 3 2 2 2" xfId="3007" xr:uid="{B006CFD2-C4BA-465B-9F82-F80C9772D44B}"/>
    <cellStyle name="Normal 6 5 2 3 2 2 2 2" xfId="6683" xr:uid="{BA1172B6-F97A-435A-B511-2C394745DB21}"/>
    <cellStyle name="Normal 6 5 2 3 2 2 3" xfId="6684" xr:uid="{8B86D4B8-01EC-4921-8BB1-EFE9A98CA9EC}"/>
    <cellStyle name="Normal 6 5 2 3 2 3" xfId="3008" xr:uid="{CC71FB6C-C0A2-4382-B08A-83C7EFCE236C}"/>
    <cellStyle name="Normal 6 5 2 3 2 3 2" xfId="6685" xr:uid="{5077520B-DBDA-4C09-9BF1-8272DF41156C}"/>
    <cellStyle name="Normal 6 5 2 3 2 4" xfId="4280" xr:uid="{A0FCF2BB-B7B0-480C-A8EA-110C3E806179}"/>
    <cellStyle name="Normal 6 5 2 3 3" xfId="3009" xr:uid="{1F5E5EAE-42CC-41B9-9ADD-F9AD66812C6C}"/>
    <cellStyle name="Normal 6 5 2 3 3 2" xfId="3010" xr:uid="{53284E5C-4771-40B2-8D71-7AB3F60E8FF3}"/>
    <cellStyle name="Normal 6 5 2 3 3 2 2" xfId="6686" xr:uid="{E96C1090-E8EB-4691-A68A-EE3B1521CCDC}"/>
    <cellStyle name="Normal 6 5 2 3 3 3" xfId="6687" xr:uid="{CD37FE49-487B-46A9-A568-9F434438E301}"/>
    <cellStyle name="Normal 6 5 2 3 4" xfId="3011" xr:uid="{04E849EE-97E5-4C52-9FDB-2CA3C718F1CE}"/>
    <cellStyle name="Normal 6 5 2 3 4 2" xfId="6688" xr:uid="{4EAD1506-F143-444B-9C99-9DB39437D2FC}"/>
    <cellStyle name="Normal 6 5 2 3 5" xfId="4281" xr:uid="{EB96899F-E55D-495F-96B0-29AF5D283E9D}"/>
    <cellStyle name="Normal 6 5 2 4" xfId="673" xr:uid="{19C7C2B2-F31E-4269-BC84-7752486839A9}"/>
    <cellStyle name="Normal 6 5 2 4 2" xfId="3012" xr:uid="{20E68CBE-6C72-4057-9C49-074FB714E407}"/>
    <cellStyle name="Normal 6 5 2 4 2 2" xfId="3013" xr:uid="{3D4401C2-D77D-42F7-BDBE-518C8F066A6A}"/>
    <cellStyle name="Normal 6 5 2 4 2 2 2" xfId="6689" xr:uid="{90FBD4D7-1C0E-427D-915A-1FE90E9AF8A8}"/>
    <cellStyle name="Normal 6 5 2 4 2 3" xfId="6690" xr:uid="{35CCB366-8F65-40D0-A6EA-778C17CD5D50}"/>
    <cellStyle name="Normal 6 5 2 4 3" xfId="3014" xr:uid="{96814141-6F55-4F80-A11A-E1788D79D16D}"/>
    <cellStyle name="Normal 6 5 2 4 3 2" xfId="6691" xr:uid="{457DD80A-933E-446E-BF11-B31F7EE0587C}"/>
    <cellStyle name="Normal 6 5 2 4 4" xfId="4282" xr:uid="{9162B01E-7265-48A0-AB9A-589FDE1C0EA8}"/>
    <cellStyle name="Normal 6 5 2 5" xfId="3015" xr:uid="{DF9346E2-082C-4672-B03A-5FD9CE1E531D}"/>
    <cellStyle name="Normal 6 5 2 5 2" xfId="3016" xr:uid="{264C0C54-6635-42EE-841A-8A7E24F0DF9A}"/>
    <cellStyle name="Normal 6 5 2 5 2 2" xfId="6692" xr:uid="{76FED6EF-3491-44A1-A1EE-107B194928FD}"/>
    <cellStyle name="Normal 6 5 2 5 3" xfId="6693" xr:uid="{F42A9EAC-1714-466E-8BC9-0E8497AC3CCC}"/>
    <cellStyle name="Normal 6 5 2 6" xfId="3017" xr:uid="{618188BB-D3C4-4CD6-8F0B-19347150CD9E}"/>
    <cellStyle name="Normal 6 5 2 6 2" xfId="6694" xr:uid="{53B75A85-2B43-409C-9714-7759A619771B}"/>
    <cellStyle name="Normal 6 5 2 7" xfId="4283" xr:uid="{637EA654-F658-4EA1-B3BD-45D73FEB3BB2}"/>
    <cellStyle name="Normal 6 5 3" xfId="322" xr:uid="{5460D759-7383-4FFB-864B-43F25D8C5439}"/>
    <cellStyle name="Normal 6 5 3 2" xfId="323" xr:uid="{658E0959-F8E5-4C1A-A1D2-CFCC94A2EFF5}"/>
    <cellStyle name="Normal 6 5 3 2 2" xfId="324" xr:uid="{0D372F69-2FD6-4055-9526-643528FFC282}"/>
    <cellStyle name="Normal 6 5 3 2 2 2" xfId="679" xr:uid="{9AD43985-1C5C-447B-812D-9FE1DC8598C7}"/>
    <cellStyle name="Normal 6 5 3 2 2 2 2" xfId="3018" xr:uid="{66F79F3D-BD75-4B88-A2D0-4A23F2C4590A}"/>
    <cellStyle name="Normal 6 5 3 2 2 2 2 2" xfId="3019" xr:uid="{E61674C1-E49A-4FF0-8863-1A73FDCBA6D7}"/>
    <cellStyle name="Normal 6 5 3 2 2 2 2 2 2" xfId="6695" xr:uid="{443F80A6-D753-4AF8-8B05-F2251175B932}"/>
    <cellStyle name="Normal 6 5 3 2 2 2 2 3" xfId="6696" xr:uid="{A0785B94-C539-49EE-9BAD-FE8C89867C55}"/>
    <cellStyle name="Normal 6 5 3 2 2 2 3" xfId="3020" xr:uid="{38E78FE0-0907-46D3-8054-E160B0D2E094}"/>
    <cellStyle name="Normal 6 5 3 2 2 2 3 2" xfId="6697" xr:uid="{8A270AAB-3F81-4C37-A7FF-78104BAA9F27}"/>
    <cellStyle name="Normal 6 5 3 2 2 2 4" xfId="4284" xr:uid="{997502B6-17DD-4E0C-AE56-8EDCAFB2F840}"/>
    <cellStyle name="Normal 6 5 3 2 2 3" xfId="3021" xr:uid="{B256B866-A1A1-4461-BC28-A5C14C18A7DF}"/>
    <cellStyle name="Normal 6 5 3 2 2 3 2" xfId="3022" xr:uid="{01C2075A-0618-4FD6-96F3-1BB42574BFB9}"/>
    <cellStyle name="Normal 6 5 3 2 2 3 2 2" xfId="6698" xr:uid="{BDF18F8C-2D4A-432A-B675-0B820FAF4A5B}"/>
    <cellStyle name="Normal 6 5 3 2 2 3 3" xfId="6699" xr:uid="{8D7027B3-2E45-4E75-A643-A81540735014}"/>
    <cellStyle name="Normal 6 5 3 2 2 4" xfId="3023" xr:uid="{EA13AA07-D6B8-428D-947B-59A4828D60A0}"/>
    <cellStyle name="Normal 6 5 3 2 2 4 2" xfId="6700" xr:uid="{39A3BE8C-FA71-4819-BC44-E0AB0679C003}"/>
    <cellStyle name="Normal 6 5 3 2 2 5" xfId="4285" xr:uid="{3EC348B5-8541-43D3-B085-D4D9C5B567B8}"/>
    <cellStyle name="Normal 6 5 3 2 3" xfId="678" xr:uid="{CD209235-EFDC-413A-946D-5253CFBD66B5}"/>
    <cellStyle name="Normal 6 5 3 2 3 2" xfId="3024" xr:uid="{232D0C6C-1E1C-4FA5-87C3-F9F8CB1679E1}"/>
    <cellStyle name="Normal 6 5 3 2 3 2 2" xfId="3025" xr:uid="{A000FE64-B2DA-4E39-90F6-AFA8F71C0EDB}"/>
    <cellStyle name="Normal 6 5 3 2 3 2 2 2" xfId="6701" xr:uid="{53EF02A5-625C-490D-9A94-B380CB63A4B2}"/>
    <cellStyle name="Normal 6 5 3 2 3 2 3" xfId="6702" xr:uid="{7C590620-91C9-43AC-A6A9-32B1DF3E7F45}"/>
    <cellStyle name="Normal 6 5 3 2 3 3" xfId="3026" xr:uid="{64838363-9225-42DB-AF8D-B03D7AD802BB}"/>
    <cellStyle name="Normal 6 5 3 2 3 3 2" xfId="6703" xr:uid="{50C1DD16-F5A1-4FB9-A95D-42C01B4BF180}"/>
    <cellStyle name="Normal 6 5 3 2 3 4" xfId="4286" xr:uid="{542D40B7-B5EA-47CA-A768-4CA9476382C3}"/>
    <cellStyle name="Normal 6 5 3 2 4" xfId="3027" xr:uid="{2BCD5D42-7B35-4F38-BA23-236D29169FAD}"/>
    <cellStyle name="Normal 6 5 3 2 4 2" xfId="3028" xr:uid="{4481A029-AD71-4B53-A0E3-781138E34BFD}"/>
    <cellStyle name="Normal 6 5 3 2 4 2 2" xfId="6704" xr:uid="{6C5FE8C6-5816-41FA-9434-0318175A10F4}"/>
    <cellStyle name="Normal 6 5 3 2 4 3" xfId="6705" xr:uid="{E43F4C80-A961-46AD-B7D5-21DF7C5BF8D0}"/>
    <cellStyle name="Normal 6 5 3 2 5" xfId="3029" xr:uid="{C0F57D5E-6B88-40A6-A5BE-DF9FB44E0A8D}"/>
    <cellStyle name="Normal 6 5 3 2 5 2" xfId="6706" xr:uid="{8FF446C4-52A9-4504-8603-FC7BB53440EE}"/>
    <cellStyle name="Normal 6 5 3 2 6" xfId="4287" xr:uid="{85B22716-11AE-4799-94EB-825D7FC15767}"/>
    <cellStyle name="Normal 6 5 3 3" xfId="325" xr:uid="{9F780C35-4C74-41B6-9065-DB3C6A025D89}"/>
    <cellStyle name="Normal 6 5 3 3 2" xfId="680" xr:uid="{7EA96C0D-69E9-4E02-81F5-6D8E4BF6C313}"/>
    <cellStyle name="Normal 6 5 3 3 2 2" xfId="3030" xr:uid="{03ECE158-6F59-4C26-B8E2-8D7692F85918}"/>
    <cellStyle name="Normal 6 5 3 3 2 2 2" xfId="3031" xr:uid="{E09ED028-56D1-4901-950E-41CDF55183AC}"/>
    <cellStyle name="Normal 6 5 3 3 2 2 2 2" xfId="6707" xr:uid="{F9B04A2F-ECA8-45BE-9499-AE4198B8AE19}"/>
    <cellStyle name="Normal 6 5 3 3 2 2 3" xfId="6708" xr:uid="{5C4812A9-4153-47AA-B12E-2368DE5E219A}"/>
    <cellStyle name="Normal 6 5 3 3 2 3" xfId="3032" xr:uid="{1BB89465-E84A-4B55-8AA7-CB53B429B784}"/>
    <cellStyle name="Normal 6 5 3 3 2 3 2" xfId="6709" xr:uid="{8351BDD1-7460-4358-BA7A-5B7F92723C79}"/>
    <cellStyle name="Normal 6 5 3 3 2 4" xfId="4288" xr:uid="{79E92EB9-1921-49D9-A7BE-B727191E42E1}"/>
    <cellStyle name="Normal 6 5 3 3 3" xfId="3033" xr:uid="{93D1A8EE-F2C1-4C0B-81E7-5580D3A1EBD8}"/>
    <cellStyle name="Normal 6 5 3 3 3 2" xfId="3034" xr:uid="{B6DCC570-EEC1-4462-A672-20C67F7B85D8}"/>
    <cellStyle name="Normal 6 5 3 3 3 2 2" xfId="6710" xr:uid="{384A786C-3B2B-4BD2-8EC2-D98ABBD3AC31}"/>
    <cellStyle name="Normal 6 5 3 3 3 3" xfId="6711" xr:uid="{34BF6195-BAEC-4545-BC9E-5D25BACAD511}"/>
    <cellStyle name="Normal 6 5 3 3 4" xfId="3035" xr:uid="{F7A91A2A-2752-4BBF-AFD2-FA0928EBB5C5}"/>
    <cellStyle name="Normal 6 5 3 3 4 2" xfId="6712" xr:uid="{3F796955-27EE-4B63-AFEC-4E198C49568D}"/>
    <cellStyle name="Normal 6 5 3 3 5" xfId="4289" xr:uid="{56D5AC86-9753-4D64-9A73-230DD269F97C}"/>
    <cellStyle name="Normal 6 5 3 4" xfId="677" xr:uid="{C312251C-250B-441D-99C1-71A09C5FCAA2}"/>
    <cellStyle name="Normal 6 5 3 4 2" xfId="3036" xr:uid="{648BD0E8-5F46-4BAC-8D45-39B85966E011}"/>
    <cellStyle name="Normal 6 5 3 4 2 2" xfId="3037" xr:uid="{A40C81C0-55AC-4A5D-92A9-EB3AAA338B44}"/>
    <cellStyle name="Normal 6 5 3 4 2 2 2" xfId="6713" xr:uid="{41EDAFFC-DAD9-4795-ADED-385C330DA1C8}"/>
    <cellStyle name="Normal 6 5 3 4 2 3" xfId="6714" xr:uid="{611290E9-AADC-47BE-AFE2-0B5162A5CA44}"/>
    <cellStyle name="Normal 6 5 3 4 3" xfId="3038" xr:uid="{9030AEEF-0C8D-481E-B40C-EA010A769D3F}"/>
    <cellStyle name="Normal 6 5 3 4 3 2" xfId="6715" xr:uid="{949243AC-868E-426A-A68B-BE73D0513200}"/>
    <cellStyle name="Normal 6 5 3 4 4" xfId="4290" xr:uid="{D190FB8B-9405-4837-9FD9-4C90539DA323}"/>
    <cellStyle name="Normal 6 5 3 5" xfId="3039" xr:uid="{13745FEA-0FCF-40BA-90B3-247089D4B7D3}"/>
    <cellStyle name="Normal 6 5 3 5 2" xfId="3040" xr:uid="{31819903-B9B7-4D4B-94CB-F76BCE9AA303}"/>
    <cellStyle name="Normal 6 5 3 5 2 2" xfId="6716" xr:uid="{D8946D82-93BF-49AB-A592-97932F8C1736}"/>
    <cellStyle name="Normal 6 5 3 5 3" xfId="6717" xr:uid="{B99A5699-10A3-404C-B3F1-6D032E30D466}"/>
    <cellStyle name="Normal 6 5 3 6" xfId="3041" xr:uid="{A40426FD-C26C-4D13-8620-E1D5326EF441}"/>
    <cellStyle name="Normal 6 5 3 6 2" xfId="6718" xr:uid="{86E4784A-BF41-4B72-BBD9-BE759AD15C07}"/>
    <cellStyle name="Normal 6 5 3 7" xfId="4291" xr:uid="{1C9E6556-9EF1-4A45-813E-0EBA49D6AB4B}"/>
    <cellStyle name="Normal 6 5 4" xfId="326" xr:uid="{6127E734-C029-497D-8402-DFAE6862CA38}"/>
    <cellStyle name="Normal 6 5 4 2" xfId="327" xr:uid="{290D3285-9DBB-4BE1-99E7-4F0EF997CEAD}"/>
    <cellStyle name="Normal 6 5 4 2 2" xfId="328" xr:uid="{E4B6AE42-1185-4AE1-A4BF-988073B62DD2}"/>
    <cellStyle name="Normal 6 5 4 2 2 2" xfId="683" xr:uid="{31B29DF4-F163-4827-B14E-1CC26CEBA0DF}"/>
    <cellStyle name="Normal 6 5 4 2 2 2 2" xfId="3042" xr:uid="{8D4A73D1-4D60-403E-82F8-0144E5089133}"/>
    <cellStyle name="Normal 6 5 4 2 2 2 2 2" xfId="3043" xr:uid="{C607BB90-F6BE-4839-8330-5B38F5DC0636}"/>
    <cellStyle name="Normal 6 5 4 2 2 2 2 2 2" xfId="6719" xr:uid="{93CA8E53-A0B5-4D04-AD53-D67C9D938FA9}"/>
    <cellStyle name="Normal 6 5 4 2 2 2 2 3" xfId="6720" xr:uid="{3B7A1F23-F9D5-4AFA-B580-EA1F5A0A444E}"/>
    <cellStyle name="Normal 6 5 4 2 2 2 3" xfId="3044" xr:uid="{3610BE51-B375-44FC-92CB-790870EEAF70}"/>
    <cellStyle name="Normal 6 5 4 2 2 2 3 2" xfId="6721" xr:uid="{B55FDD4C-1391-4E3F-8569-72208BB20E1F}"/>
    <cellStyle name="Normal 6 5 4 2 2 2 4" xfId="4292" xr:uid="{0EAD16FC-06C2-4D3F-9786-C2A90F6C56A0}"/>
    <cellStyle name="Normal 6 5 4 2 2 3" xfId="3045" xr:uid="{99A79D81-6287-4F5A-A36E-13A0F2D67772}"/>
    <cellStyle name="Normal 6 5 4 2 2 3 2" xfId="3046" xr:uid="{2B92454C-3DA2-493B-B2F2-3BFAE93EF03A}"/>
    <cellStyle name="Normal 6 5 4 2 2 3 2 2" xfId="6722" xr:uid="{DE175C91-897F-4EBD-852A-DA07BADC4B6E}"/>
    <cellStyle name="Normal 6 5 4 2 2 3 3" xfId="6723" xr:uid="{1AA56925-AAD6-44C1-94EC-3FF9894E908A}"/>
    <cellStyle name="Normal 6 5 4 2 2 4" xfId="3047" xr:uid="{134B316F-2FA3-40BF-A028-CF8E7417804D}"/>
    <cellStyle name="Normal 6 5 4 2 2 4 2" xfId="3048" xr:uid="{0315D975-C4B2-4D77-BC21-2F030604687F}"/>
    <cellStyle name="Normal 6 5 4 2 2 4 2 2" xfId="6724" xr:uid="{D043A947-1CD3-4D3E-B67F-272B876D811E}"/>
    <cellStyle name="Normal 6 5 4 2 2 4 3" xfId="6725" xr:uid="{161AD3B9-6AF7-4216-9C9F-7D308A2920D7}"/>
    <cellStyle name="Normal 6 5 4 2 2 5" xfId="3049" xr:uid="{7EFC92E7-99F8-4805-B43B-DFDAA8FB24DD}"/>
    <cellStyle name="Normal 6 5 4 2 2 5 2" xfId="3050" xr:uid="{BF770A03-DB43-4E85-BDEE-D534479D77E9}"/>
    <cellStyle name="Normal 6 5 4 2 2 5 2 2" xfId="6726" xr:uid="{EE0089BD-2D20-46B7-A54C-62D4D05A39F2}"/>
    <cellStyle name="Normal 6 5 4 2 2 5 3" xfId="6727" xr:uid="{555A0867-98A8-4568-B3FA-E3524D6F26A4}"/>
    <cellStyle name="Normal 6 5 4 2 2 6" xfId="3051" xr:uid="{D02706A6-CE2F-40D3-9F28-34C4067F3C6D}"/>
    <cellStyle name="Normal 6 5 4 2 2 6 2" xfId="6728" xr:uid="{86528101-488A-4410-B218-D6E759BD052E}"/>
    <cellStyle name="Normal 6 5 4 2 2 7" xfId="3052" xr:uid="{C246EE25-E40B-44BD-94EA-A8CDFAA294EE}"/>
    <cellStyle name="Normal 6 5 4 2 2 7 2" xfId="3053" xr:uid="{A987801F-D816-40F0-B5E7-06D44F8A9FB5}"/>
    <cellStyle name="Normal 6 5 4 2 2 7 2 2" xfId="6729" xr:uid="{FA9DD731-F070-4C58-BE92-6287FA229669}"/>
    <cellStyle name="Normal 6 5 4 2 2 7 3" xfId="6730" xr:uid="{1201DF36-2611-45FC-A325-14B2F8C2FD08}"/>
    <cellStyle name="Normal 6 5 4 2 2 8" xfId="6731" xr:uid="{2DA8BF51-B61E-4AFC-8FD6-36BBCEA91800}"/>
    <cellStyle name="Normal 6 5 4 2 2 8 2" xfId="6732" xr:uid="{A1AEADCA-DE20-4273-B202-7689E49B6E82}"/>
    <cellStyle name="Normal 6 5 4 2 2 9" xfId="6733" xr:uid="{F3FB2CFC-CB4C-41DE-8133-DE97E4A823F7}"/>
    <cellStyle name="Normal 6 5 4 2 3" xfId="682" xr:uid="{3C53D26B-8BFF-46BA-B8E4-7F62557B84CB}"/>
    <cellStyle name="Normal 6 5 4 2 3 2" xfId="3054" xr:uid="{8B3B5810-3E5E-4E19-8738-367C33A6368D}"/>
    <cellStyle name="Normal 6 5 4 2 3 2 2" xfId="3055" xr:uid="{1C82D499-09B7-4EAB-A5BE-1F92406C4B5A}"/>
    <cellStyle name="Normal 6 5 4 2 3 2 2 2" xfId="6734" xr:uid="{BB880256-00CA-4C52-BDE7-69121BEFABD7}"/>
    <cellStyle name="Normal 6 5 4 2 3 2 3" xfId="6735" xr:uid="{13734A76-9185-4E11-BA6D-0E2527BDE434}"/>
    <cellStyle name="Normal 6 5 4 2 3 3" xfId="3056" xr:uid="{6458E446-CB37-4087-87D8-6262EF9A21E3}"/>
    <cellStyle name="Normal 6 5 4 2 3 3 2" xfId="6736" xr:uid="{1572DCEB-6583-4928-A407-7D2FA2DD19E6}"/>
    <cellStyle name="Normal 6 5 4 2 3 4" xfId="4293" xr:uid="{7DB3DE35-3D22-4D8F-B140-96FAF68478C9}"/>
    <cellStyle name="Normal 6 5 4 2 4" xfId="3057" xr:uid="{A11DDB0F-B52F-428C-9B6C-6214BA6608DB}"/>
    <cellStyle name="Normal 6 5 4 2 4 2" xfId="3058" xr:uid="{E395BE40-884F-4E97-A5CA-A2452F133597}"/>
    <cellStyle name="Normal 6 5 4 2 4 2 2" xfId="6737" xr:uid="{C0B0C2DE-1987-4402-8E27-510F309A83F6}"/>
    <cellStyle name="Normal 6 5 4 2 4 3" xfId="6738" xr:uid="{EB16C175-C0AA-4900-9047-B506CB78AD66}"/>
    <cellStyle name="Normal 6 5 4 2 5" xfId="3059" xr:uid="{B770AE7B-C906-484D-9496-A375E8C8C6E1}"/>
    <cellStyle name="Normal 6 5 4 2 5 2" xfId="6739" xr:uid="{4A5028A9-416A-417F-A1B0-20E14A353F1E}"/>
    <cellStyle name="Normal 6 5 4 2 6" xfId="4294" xr:uid="{1AE46994-D2B6-45B7-9213-1CF0A699FB71}"/>
    <cellStyle name="Normal 6 5 4 3" xfId="329" xr:uid="{FE560D14-A93B-4D8D-9870-F37098E88A48}"/>
    <cellStyle name="Normal 6 5 4 3 2" xfId="684" xr:uid="{021F0AEF-93DE-41C0-823B-EF9F0D796A43}"/>
    <cellStyle name="Normal 6 5 4 3 2 2" xfId="3060" xr:uid="{24CC8F61-9D28-4C64-91EF-E95B1FD6E51B}"/>
    <cellStyle name="Normal 6 5 4 3 2 2 2" xfId="3061" xr:uid="{08E8AC2E-E88B-4DE8-B735-B73FF190ABA1}"/>
    <cellStyle name="Normal 6 5 4 3 2 2 2 2" xfId="6740" xr:uid="{67562BCD-90C1-4FCD-83A1-480721E28BF1}"/>
    <cellStyle name="Normal 6 5 4 3 2 2 3" xfId="6741" xr:uid="{44925AF0-A9B0-47A2-B72C-B1B69C3FF736}"/>
    <cellStyle name="Normal 6 5 4 3 2 3" xfId="3062" xr:uid="{A0514C62-97D8-48BA-9973-E14FE0D15847}"/>
    <cellStyle name="Normal 6 5 4 3 2 3 2" xfId="6742" xr:uid="{CF4ED2D7-1F47-4F65-B28A-CF3DB88E6393}"/>
    <cellStyle name="Normal 6 5 4 3 2 4" xfId="4295" xr:uid="{6B7FD33D-9DAA-4632-B3B6-893861DD258E}"/>
    <cellStyle name="Normal 6 5 4 3 3" xfId="3063" xr:uid="{BF521344-0FB3-4BD2-8D10-2B073048369D}"/>
    <cellStyle name="Normal 6 5 4 3 3 2" xfId="3064" xr:uid="{9DDFF039-4875-461F-94C2-48D442619D0A}"/>
    <cellStyle name="Normal 6 5 4 3 3 2 2" xfId="6743" xr:uid="{CE14B73D-16EB-4A17-A5F9-6752F99EFFE0}"/>
    <cellStyle name="Normal 6 5 4 3 3 3" xfId="4296" xr:uid="{E2211169-ABEC-4E42-A5B5-BAE4CC6A8EE5}"/>
    <cellStyle name="Normal 6 5 4 3 4" xfId="3065" xr:uid="{693B81E7-80FF-4C8C-BAE3-966648BA6231}"/>
    <cellStyle name="Normal 6 5 4 3 4 2" xfId="3066" xr:uid="{08C810A5-BD6A-4F0E-BADF-46DDAE922D16}"/>
    <cellStyle name="Normal 6 5 4 3 4 2 2" xfId="6744" xr:uid="{17E799A2-F141-4CC9-8AFD-BEE1E1F2D32C}"/>
    <cellStyle name="Normal 6 5 4 3 4 3" xfId="6745" xr:uid="{B1AA53D0-DC1D-4D60-9A63-0F13B53BE576}"/>
    <cellStyle name="Normal 6 5 4 3 5" xfId="3067" xr:uid="{8EC5390B-2489-4978-82D1-391DD5A05631}"/>
    <cellStyle name="Normal 6 5 4 3 5 2" xfId="6746" xr:uid="{90F6BB71-7268-41A0-97AF-BC2E669971EE}"/>
    <cellStyle name="Normal 6 5 4 3 6" xfId="4297" xr:uid="{CD5AB7FF-5C5B-4446-BB87-5F42FF3A2C12}"/>
    <cellStyle name="Normal 6 5 4 4" xfId="681" xr:uid="{5AA81644-D3A9-47A1-A937-1ACC3C4CB69D}"/>
    <cellStyle name="Normal 6 5 4 4 2" xfId="3068" xr:uid="{89C721F6-A5AB-41E4-91ED-314E4B68A5BD}"/>
    <cellStyle name="Normal 6 5 4 4 2 2" xfId="3069" xr:uid="{CCEBE914-07E2-458A-93FA-9C9C606B3261}"/>
    <cellStyle name="Normal 6 5 4 4 2 2 2" xfId="6747" xr:uid="{DF96F508-A875-4150-9811-D15A7AAFF79B}"/>
    <cellStyle name="Normal 6 5 4 4 2 3" xfId="6748" xr:uid="{1751C4DF-A4C2-4AFF-B6FC-8F7929F1B88E}"/>
    <cellStyle name="Normal 6 5 4 4 3" xfId="3070" xr:uid="{B2E36E47-42D2-4207-977A-BFE1A56207C5}"/>
    <cellStyle name="Normal 6 5 4 4 3 2" xfId="6749" xr:uid="{806FDBBD-26D9-4356-B7E2-7F50E275FDCD}"/>
    <cellStyle name="Normal 6 5 4 4 4" xfId="4298" xr:uid="{9BA71666-D3CF-487E-A924-3AA36226BAC4}"/>
    <cellStyle name="Normal 6 5 4 5" xfId="3071" xr:uid="{C9EEA1D8-0AFA-43E9-8260-B7763768DA34}"/>
    <cellStyle name="Normal 6 5 4 5 2" xfId="3072" xr:uid="{43128B45-C6B6-46F4-A915-8A02FB541185}"/>
    <cellStyle name="Normal 6 5 4 5 2 2" xfId="6750" xr:uid="{3F3961F6-9608-4945-8767-5F76AED2BB8C}"/>
    <cellStyle name="Normal 6 5 4 5 3" xfId="6751" xr:uid="{BF431E0D-0E89-4F89-AC53-1DE4C36771C7}"/>
    <cellStyle name="Normal 6 5 4 6" xfId="3073" xr:uid="{B4C41E18-B1F6-47C6-8D67-C24BF324CBC6}"/>
    <cellStyle name="Normal 6 5 4 6 2" xfId="6752" xr:uid="{2EEF638B-59B7-4E24-84EC-1AC0899C7161}"/>
    <cellStyle name="Normal 6 5 4 7" xfId="4299" xr:uid="{102A7452-B3E0-48B7-A7DC-09EC3B4AA515}"/>
    <cellStyle name="Normal 6 5 5" xfId="330" xr:uid="{F68BC6A1-2889-4DB4-B868-84E1820C0358}"/>
    <cellStyle name="Normal 6 5 5 2" xfId="331" xr:uid="{738C823E-4F48-421C-8B73-39472BA3CC22}"/>
    <cellStyle name="Normal 6 5 5 2 2" xfId="686" xr:uid="{7CD9CEB0-DE13-46F6-9381-03ADBBD8D927}"/>
    <cellStyle name="Normal 6 5 5 2 2 2" xfId="3074" xr:uid="{46D8B921-8C8C-463C-9990-C908689612DB}"/>
    <cellStyle name="Normal 6 5 5 2 2 2 2" xfId="3075" xr:uid="{00AB433D-8AF1-45AA-8D5E-AAD20F791D12}"/>
    <cellStyle name="Normal 6 5 5 2 2 2 2 2" xfId="6753" xr:uid="{F05EE039-246D-4215-8063-47977CFED2F7}"/>
    <cellStyle name="Normal 6 5 5 2 2 2 3" xfId="6754" xr:uid="{02C5AB0E-CBDC-44F1-BA9E-00CD1BBC77AE}"/>
    <cellStyle name="Normal 6 5 5 2 2 3" xfId="3076" xr:uid="{2EC14D54-DEFA-4554-AD8E-6A179C984D34}"/>
    <cellStyle name="Normal 6 5 5 2 2 3 2" xfId="6755" xr:uid="{B4A941D6-CBEA-4B18-AFFB-98D1615D1010}"/>
    <cellStyle name="Normal 6 5 5 2 2 4" xfId="4300" xr:uid="{2268FFA4-710E-47C5-9CA9-2CBC71141954}"/>
    <cellStyle name="Normal 6 5 5 2 3" xfId="3077" xr:uid="{AC7B1CC2-7A7E-4742-8AD4-76310B162ABD}"/>
    <cellStyle name="Normal 6 5 5 2 3 2" xfId="3078" xr:uid="{27B97DA7-235C-4A03-A096-71CC37C628DB}"/>
    <cellStyle name="Normal 6 5 5 2 3 2 2" xfId="6756" xr:uid="{1DE2207C-AB3F-4783-9A77-7898317A0925}"/>
    <cellStyle name="Normal 6 5 5 2 3 3" xfId="6757" xr:uid="{A80E24A4-2E1C-4320-BF85-E9276543308D}"/>
    <cellStyle name="Normal 6 5 5 2 4" xfId="3079" xr:uid="{E3C75857-0CED-4B3F-8EA3-05816A5FA816}"/>
    <cellStyle name="Normal 6 5 5 2 4 2" xfId="6758" xr:uid="{4011DB6A-3AC9-438A-BB63-03EE1C93A0D1}"/>
    <cellStyle name="Normal 6 5 5 2 5" xfId="4301" xr:uid="{1F1E9791-E47C-47D6-A43A-21D4259AEE05}"/>
    <cellStyle name="Normal 6 5 5 3" xfId="685" xr:uid="{2068A44C-340E-4073-9804-CB28B4AF6988}"/>
    <cellStyle name="Normal 6 5 5 3 2" xfId="3080" xr:uid="{A4847134-259C-40D4-AF59-DD0C376EAA9F}"/>
    <cellStyle name="Normal 6 5 5 3 2 2" xfId="3081" xr:uid="{0805B8FF-2821-49E0-95E6-6BACE38695C1}"/>
    <cellStyle name="Normal 6 5 5 3 2 2 2" xfId="6759" xr:uid="{3A06D702-D25D-47D5-8DEB-E63EF0CB0444}"/>
    <cellStyle name="Normal 6 5 5 3 2 3" xfId="6760" xr:uid="{660D012B-1C94-4468-AE5D-8A6923B6D31B}"/>
    <cellStyle name="Normal 6 5 5 3 3" xfId="3082" xr:uid="{4934F96F-AC9B-449F-8B6C-DFFBC1BB08AC}"/>
    <cellStyle name="Normal 6 5 5 3 3 2" xfId="6761" xr:uid="{76198399-102B-4CF3-A1AB-1C4BBFD40D61}"/>
    <cellStyle name="Normal 6 5 5 3 4" xfId="4302" xr:uid="{52F2793C-15F5-4685-9650-887142ACC212}"/>
    <cellStyle name="Normal 6 5 5 4" xfId="3083" xr:uid="{A45F14A9-E6CD-48F7-A7A9-CDE0328CC18F}"/>
    <cellStyle name="Normal 6 5 5 4 2" xfId="3084" xr:uid="{3A646CE7-D445-470A-8C24-4CB6E158B367}"/>
    <cellStyle name="Normal 6 5 5 4 2 2" xfId="6762" xr:uid="{EDD9EA79-5365-43C6-BB75-23012CDD85C9}"/>
    <cellStyle name="Normal 6 5 5 4 3" xfId="6763" xr:uid="{2ADBE9F5-8722-4839-BCDC-5A6D99EA738B}"/>
    <cellStyle name="Normal 6 5 5 5" xfId="3085" xr:uid="{182B14DB-B8F4-4BB5-BD7B-122E743EFAAF}"/>
    <cellStyle name="Normal 6 5 5 5 2" xfId="6764" xr:uid="{80A242F6-F5B5-42AE-B5A7-74EB029CB349}"/>
    <cellStyle name="Normal 6 5 5 6" xfId="4303" xr:uid="{AD04517C-D81B-477E-9B05-7CFEA8C4CFE9}"/>
    <cellStyle name="Normal 6 5 6" xfId="332" xr:uid="{4D3FA462-0A4E-464D-BC7C-E84CB7802043}"/>
    <cellStyle name="Normal 6 5 6 10" xfId="3086" xr:uid="{5646E754-4DEA-435D-A6FB-CB709FC2DF12}"/>
    <cellStyle name="Normal 6 5 6 10 2" xfId="6765" xr:uid="{7BA3294C-59FB-4DBE-9811-742208E642D5}"/>
    <cellStyle name="Normal 6 5 6 11" xfId="3087" xr:uid="{79A4B278-E8E6-43CA-A35B-36A0452943A1}"/>
    <cellStyle name="Normal 6 5 6 11 2" xfId="3088" xr:uid="{8D125C0F-7450-46BA-BB8F-DE078C8AE632}"/>
    <cellStyle name="Normal 6 5 6 11 2 2" xfId="6766" xr:uid="{17E97CD0-F5EE-45D2-B3B5-69BFAB1C88C2}"/>
    <cellStyle name="Normal 6 5 6 11 3" xfId="6767" xr:uid="{8A1ACBE9-5FB6-421E-A99B-25EA2C4536B7}"/>
    <cellStyle name="Normal 6 5 6 12" xfId="6768" xr:uid="{8BBF916C-8376-4A17-A4A9-D5CB8BB2820A}"/>
    <cellStyle name="Normal 6 5 6 13" xfId="7403" xr:uid="{7F99A4C3-B522-4F25-BDCF-0843D2955EE2}"/>
    <cellStyle name="Normal 6 5 6 14" xfId="7488" xr:uid="{DA926055-6344-4F9A-925D-B399AA5F4229}"/>
    <cellStyle name="Normal 6 5 6 14 2" xfId="9298" xr:uid="{97289F8D-D2BB-4880-A522-F20BD2E8D5CC}"/>
    <cellStyle name="Normal 6 5 6 15" xfId="7540" xr:uid="{6939F9FC-46F1-4D71-B015-EB08F5145D9D}"/>
    <cellStyle name="Normal 6 5 6 2" xfId="333" xr:uid="{AA16F094-28B9-4692-852B-6B9E06DDFC78}"/>
    <cellStyle name="Normal 6 5 6 2 2" xfId="688" xr:uid="{1B8CA6C6-1EE3-4C94-B20D-53C5038483D9}"/>
    <cellStyle name="Normal 6 5 6 2 2 2" xfId="3089" xr:uid="{F1244144-D07A-4127-9FF2-79297D679053}"/>
    <cellStyle name="Normal 6 5 6 2 2 2 2" xfId="3090" xr:uid="{66596003-7C7B-4038-BE11-DAE458E6521B}"/>
    <cellStyle name="Normal 6 5 6 2 2 2 2 2" xfId="6769" xr:uid="{181A8B26-B2A2-4B86-AFDC-F4D8E97DA5D9}"/>
    <cellStyle name="Normal 6 5 6 2 2 2 3" xfId="6770" xr:uid="{426AD159-686E-438D-964E-F621E6F4A5F8}"/>
    <cellStyle name="Normal 6 5 6 2 2 3" xfId="3091" xr:uid="{8503439D-5FF8-49F2-A925-79E04B71A22A}"/>
    <cellStyle name="Normal 6 5 6 2 2 3 2" xfId="6771" xr:uid="{01F78B38-0347-41B6-88CA-3796FBC663E2}"/>
    <cellStyle name="Normal 6 5 6 2 2 4" xfId="4304" xr:uid="{A18C7783-FD7E-4546-9BE4-FCA837C059CB}"/>
    <cellStyle name="Normal 6 5 6 2 3" xfId="3092" xr:uid="{613973E6-E623-4CFC-8BD8-CB0C14EB10F8}"/>
    <cellStyle name="Normal 6 5 6 2 3 2" xfId="3093" xr:uid="{B8A31059-8858-4E6D-8CD1-663752FB276F}"/>
    <cellStyle name="Normal 6 5 6 2 3 2 2" xfId="6772" xr:uid="{03210180-3672-4683-8E5A-E9E8DD864EBA}"/>
    <cellStyle name="Normal 6 5 6 2 3 3" xfId="6773" xr:uid="{460FBD63-C889-4C4B-B489-A371929B775D}"/>
    <cellStyle name="Normal 6 5 6 2 4" xfId="3094" xr:uid="{D83CCBB7-8D15-4AFE-BF81-145F35CDE6E7}"/>
    <cellStyle name="Normal 6 5 6 2 4 2" xfId="4305" xr:uid="{5331E92C-9EF4-4135-9A63-03472884EC81}"/>
    <cellStyle name="Normal 6 5 6 2 5" xfId="4306" xr:uid="{1A03F8D0-5852-44F3-A307-018A3730CBBE}"/>
    <cellStyle name="Normal 6 5 6 2 6" xfId="4307" xr:uid="{4012C9ED-C495-40CE-80B8-BAE00A95A502}"/>
    <cellStyle name="Normal 6 5 6 3" xfId="687" xr:uid="{0942A299-4E8E-49FD-BC1D-2D891C25DC91}"/>
    <cellStyle name="Normal 6 5 6 3 2" xfId="3095" xr:uid="{238DE6D9-9832-4CEC-8AE1-46E40CCF7A0A}"/>
    <cellStyle name="Normal 6 5 6 3 2 2" xfId="3096" xr:uid="{07175B95-CD7B-4211-B3EC-5964F8606F70}"/>
    <cellStyle name="Normal 6 5 6 3 2 2 2" xfId="3097" xr:uid="{C46A8BD8-218F-4C45-B79B-422601C0DBFD}"/>
    <cellStyle name="Normal 6 5 6 3 2 2 2 2" xfId="3098" xr:uid="{54BDAB82-C6BD-4B49-8C1E-CA81A66CBE24}"/>
    <cellStyle name="Normal 6 5 6 3 2 2 2 2 2" xfId="6774" xr:uid="{8B702DAB-14FC-45D8-BC20-1E203DBB1E1F}"/>
    <cellStyle name="Normal 6 5 6 3 2 2 2 3" xfId="6775" xr:uid="{BDAC692B-9752-4C22-A79C-350A02FBA19B}"/>
    <cellStyle name="Normal 6 5 6 3 2 2 3" xfId="3099" xr:uid="{04EC6B96-D733-4B6D-A655-FF16222AF71E}"/>
    <cellStyle name="Normal 6 5 6 3 2 2 3 2" xfId="3100" xr:uid="{132A6659-E7F7-49EC-8801-6ADC84D57127}"/>
    <cellStyle name="Normal 6 5 6 3 2 2 3 2 2" xfId="6776" xr:uid="{CB4C54CA-5355-4BFC-B8D7-D6FDDFD4063E}"/>
    <cellStyle name="Normal 6 5 6 3 2 2 3 3" xfId="6777" xr:uid="{1A835755-91F4-47F9-A38B-23A64106AF8F}"/>
    <cellStyle name="Normal 6 5 6 3 2 2 4" xfId="3101" xr:uid="{BBE1D92C-CD01-4AC7-BF19-94C684DADCAF}"/>
    <cellStyle name="Normal 6 5 6 3 2 2 4 2" xfId="6778" xr:uid="{9FFC578E-4AF5-40E8-83FF-728F4DE78B75}"/>
    <cellStyle name="Normal 6 5 6 3 2 2 5" xfId="3102" xr:uid="{1993848C-C445-4C51-8FB2-86A0969A9C6A}"/>
    <cellStyle name="Normal 6 5 6 3 2 2 5 2" xfId="6779" xr:uid="{9FECA445-A06D-4CAB-80CB-304E9018A39D}"/>
    <cellStyle name="Normal 6 5 6 3 2 2 5 3" xfId="7530" xr:uid="{53A3D6D7-3EB9-41B2-A0EA-C091E20B715D}"/>
    <cellStyle name="Normal 6 5 6 3 2 2 5 3 2" xfId="9294" xr:uid="{A422EC57-6BCB-4EB0-9C3C-B7B456C452F2}"/>
    <cellStyle name="Normal 6 5 6 3 2 2 6" xfId="6780" xr:uid="{78E8BED9-F9C2-4B56-A96C-32758A2C25C5}"/>
    <cellStyle name="Normal 6 5 6 3 2 3" xfId="3103" xr:uid="{1BF9E9B3-3C93-4715-B6C9-42D2832B45CE}"/>
    <cellStyle name="Normal 6 5 6 3 2 3 2" xfId="3104" xr:uid="{DFE90F1A-FDE2-4A91-8F33-37F26EB9D0BA}"/>
    <cellStyle name="Normal 6 5 6 3 2 3 2 2" xfId="6781" xr:uid="{B452951D-050D-41ED-9C3E-B25F8165B28A}"/>
    <cellStyle name="Normal 6 5 6 3 2 3 3" xfId="6782" xr:uid="{322D0337-CA88-4B3F-A3E8-019070E34631}"/>
    <cellStyle name="Normal 6 5 6 3 2 4" xfId="3105" xr:uid="{34DF1E9B-9F72-48D8-A7B0-8C2FA5307C79}"/>
    <cellStyle name="Normal 6 5 6 3 2 4 2" xfId="3106" xr:uid="{F9FB3EC1-E464-481A-B4CB-6E44D1787C8F}"/>
    <cellStyle name="Normal 6 5 6 3 2 4 2 2" xfId="6783" xr:uid="{F299E14A-25B3-4FE8-B3E0-DC72EBCA3613}"/>
    <cellStyle name="Normal 6 5 6 3 2 4 3" xfId="4308" xr:uid="{0E24C132-FABA-4C68-BFD0-3539A7A7E56C}"/>
    <cellStyle name="Normal 6 5 6 3 2 4 3 2" xfId="6784" xr:uid="{EC3F30C7-A076-416C-90F2-869D1DECB138}"/>
    <cellStyle name="Normal 6 5 6 3 2 4 4" xfId="6785" xr:uid="{F055EAE5-5694-4DD0-80AC-3761585DDE0E}"/>
    <cellStyle name="Normal 6 5 6 3 2 5" xfId="3107" xr:uid="{56764C72-0616-46A5-A685-A059C76E7708}"/>
    <cellStyle name="Normal 6 5 6 3 2 5 2" xfId="6786" xr:uid="{EEF95DBB-C90E-4DE6-B882-AE1571BB4A59}"/>
    <cellStyle name="Normal 6 5 6 3 2 6" xfId="3653" xr:uid="{02B36E84-510C-4BB5-81F9-A650E0B6CF54}"/>
    <cellStyle name="Normal 6 5 6 3 3" xfId="3108" xr:uid="{627A3727-651D-4CB4-88EB-CCD502925E93}"/>
    <cellStyle name="Normal 6 5 6 3 3 2" xfId="3109" xr:uid="{25E0D820-713D-464B-A3EE-170789CD34C7}"/>
    <cellStyle name="Normal 6 5 6 3 3 2 2" xfId="6787" xr:uid="{0B63A8A8-0D34-4CAD-BAD6-778864B42BDE}"/>
    <cellStyle name="Normal 6 5 6 3 3 3" xfId="6788" xr:uid="{DF5637BD-E968-4BC5-94C5-735812665145}"/>
    <cellStyle name="Normal 6 5 6 3 4" xfId="3110" xr:uid="{14816F4E-DD9D-4677-AB58-DE59C8F3A767}"/>
    <cellStyle name="Normal 6 5 6 3 4 2" xfId="3111" xr:uid="{CE7F5C52-9FF1-4A6C-BC11-4FCC1871B9B2}"/>
    <cellStyle name="Normal 6 5 6 3 4 2 2" xfId="6789" xr:uid="{B67D17E1-AA9B-46CF-BD76-73F7287282E9}"/>
    <cellStyle name="Normal 6 5 6 3 4 3" xfId="6790" xr:uid="{DE1B6488-D9F3-43B2-9D1A-3ADFE23B428F}"/>
    <cellStyle name="Normal 6 5 6 3 4 4" xfId="7361" xr:uid="{27AD93EF-029A-4C51-B6E9-0A13B1E452CD}"/>
    <cellStyle name="Normal 6 5 6 3 5" xfId="3112" xr:uid="{AC1AA9D5-76DD-4F7C-9FE6-DEEA8445F0A5}"/>
    <cellStyle name="Normal 6 5 6 3 5 2" xfId="3113" xr:uid="{4DB793C8-2558-4880-B5AB-2BAA1666B770}"/>
    <cellStyle name="Normal 6 5 6 3 5 2 2" xfId="6791" xr:uid="{AA78FACE-413A-45E8-9D70-A7D174D07FE8}"/>
    <cellStyle name="Normal 6 5 6 3 5 3" xfId="6792" xr:uid="{B8F8409F-1AB3-4BFE-83B0-7077DAB3404A}"/>
    <cellStyle name="Normal 6 5 6 3 6" xfId="3114" xr:uid="{90F27F3B-A501-4633-BE9F-E78DB73D17DD}"/>
    <cellStyle name="Normal 6 5 6 3 6 2" xfId="6793" xr:uid="{BCA726B2-B499-4174-B0E3-62654685A26A}"/>
    <cellStyle name="Normal 6 5 6 3 7" xfId="3115" xr:uid="{11A38639-4E98-4FF9-BDC8-A63830F3636C}"/>
    <cellStyle name="Normal 6 5 6 3 7 2" xfId="6794" xr:uid="{D4F67C24-53C8-4F60-A6B2-16E91339C673}"/>
    <cellStyle name="Normal 6 5 6 3 8" xfId="6795" xr:uid="{9F824513-0F6D-4AD9-ABB5-DEBA9B0EE2C1}"/>
    <cellStyle name="Normal 6 5 6 3 8 2" xfId="6796" xr:uid="{8384261C-D3A5-4A69-8B4F-79EA49BDE75A}"/>
    <cellStyle name="Normal 6 5 6 3 9" xfId="6797" xr:uid="{9027A984-CB2A-47DC-89A2-5994B5E61A25}"/>
    <cellStyle name="Normal 6 5 6 4" xfId="3116" xr:uid="{61E5995C-DBAA-45B3-8BA8-787698E803B9}"/>
    <cellStyle name="Normal 6 5 6 4 2" xfId="3117" xr:uid="{0A4E6253-1C31-4B30-992C-6EB3CAA7FDBE}"/>
    <cellStyle name="Normal 6 5 6 4 2 2" xfId="3118" xr:uid="{19812665-1C86-4A4D-BCEA-F4656FDF903E}"/>
    <cellStyle name="Normal 6 5 6 4 2 2 2" xfId="6798" xr:uid="{0760B3C8-CA80-4B7B-A0CE-9A33FB0BFA8B}"/>
    <cellStyle name="Normal 6 5 6 4 2 3" xfId="6799" xr:uid="{978CC3E8-2A6E-4CDB-BD4E-8C264CB334B4}"/>
    <cellStyle name="Normal 6 5 6 4 3" xfId="3119" xr:uid="{C526FD45-16F5-4DFF-9A19-A0FBB986D752}"/>
    <cellStyle name="Normal 6 5 6 4 3 2" xfId="3120" xr:uid="{778B1E1E-576E-4B86-A768-AC3C61F2F7CE}"/>
    <cellStyle name="Normal 6 5 6 4 3 2 2" xfId="6800" xr:uid="{F5F87F5C-DD2C-402B-93D9-BE0B8045C603}"/>
    <cellStyle name="Normal 6 5 6 4 3 3" xfId="6801" xr:uid="{B7CCAB2B-3CC8-4EFE-84D8-6F73D0237030}"/>
    <cellStyle name="Normal 6 5 6 4 4" xfId="3121" xr:uid="{52827185-7845-421B-A89E-A8E3B0C68B96}"/>
    <cellStyle name="Normal 6 5 6 4 4 2" xfId="6802" xr:uid="{F9FB3777-FFA2-4A74-8AA1-C113C5741C9A}"/>
    <cellStyle name="Normal 6 5 6 4 5" xfId="4309" xr:uid="{1BDE3856-5890-4780-AF9D-9C9CFADFCFA5}"/>
    <cellStyle name="Normal 6 5 6 4 5 2" xfId="7475" xr:uid="{0A6DDD2D-90C8-497B-A7E4-0F8D64D750ED}"/>
    <cellStyle name="Normal 6 5 6 5" xfId="3122" xr:uid="{A197D941-5108-473F-962C-CD9E86DC2D2B}"/>
    <cellStyle name="Normal 6 5 6 5 2" xfId="3123" xr:uid="{FA89CD47-7A65-42D5-8EE2-E90C07F849EA}"/>
    <cellStyle name="Normal 6 5 6 5 2 2" xfId="3124" xr:uid="{4F72C778-E9B7-44C2-A5D2-D2EC81AC59A8}"/>
    <cellStyle name="Normal 6 5 6 5 2 2 2" xfId="4310" xr:uid="{CA04CC4C-B2E7-489F-BF5B-ABFB7BBEA013}"/>
    <cellStyle name="Normal 6 5 6 5 2 2 2 2" xfId="6803" xr:uid="{A0D25161-FF11-4C1D-BD6C-7E9D7DA67B79}"/>
    <cellStyle name="Normal 6 5 6 5 2 2 3" xfId="4311" xr:uid="{16E3BA03-7CF7-4E26-9CFC-3B03CE4371E1}"/>
    <cellStyle name="Normal 6 5 6 5 2 3" xfId="6804" xr:uid="{BDECAF24-23E6-4B68-B335-F04EFF60ADD7}"/>
    <cellStyle name="Normal 6 5 6 5 3" xfId="3125" xr:uid="{985FAF3F-C475-4C2D-AEB5-78AA849C0AF0}"/>
    <cellStyle name="Normal 6 5 6 5 3 2" xfId="6805" xr:uid="{C55BB0B5-2F8C-4FC7-8552-74BB9A8323EC}"/>
    <cellStyle name="Normal 6 5 6 5 4" xfId="4312" xr:uid="{EF4B5F0D-27C3-4AC9-942F-FEA45E6C213D}"/>
    <cellStyle name="Normal 6 5 6 6" xfId="3126" xr:uid="{F98AB47A-10F5-40F4-B7DE-253D7D839CB6}"/>
    <cellStyle name="Normal 6 5 6 6 2" xfId="3127" xr:uid="{22052133-5346-4A51-9498-2446641806D9}"/>
    <cellStyle name="Normal 6 5 6 6 2 2" xfId="6806" xr:uid="{F9716E71-A1E8-4B49-A6F2-1E53C8ECA14B}"/>
    <cellStyle name="Normal 6 5 6 6 3" xfId="6807" xr:uid="{7A06E26A-F53A-4DB7-A01C-E19863C2158F}"/>
    <cellStyle name="Normal 6 5 6 7" xfId="3128" xr:uid="{F70553AF-ABE1-4357-90AE-3452809C6298}"/>
    <cellStyle name="Normal 6 5 6 7 2" xfId="3129" xr:uid="{34D3A89A-E0C6-4E6F-8E19-9FA0E97343FF}"/>
    <cellStyle name="Normal 6 5 6 7 2 2" xfId="6808" xr:uid="{A15014A4-8D39-4706-8C96-4CA11FDE1FAF}"/>
    <cellStyle name="Normal 6 5 6 7 3" xfId="4482" xr:uid="{5BBC4E00-286B-487B-8A0F-2DD833B6A9FF}"/>
    <cellStyle name="Normal 6 5 6 7 3 2" xfId="7345" xr:uid="{1A9BA397-3546-4E17-8BE3-C73E1B186DF6}"/>
    <cellStyle name="Normal 6 5 6 8" xfId="757" xr:uid="{70ADCA0C-F491-4193-BD8A-E9609148F803}"/>
    <cellStyle name="Normal 6 5 6 8 2" xfId="761" xr:uid="{5E90A503-5ADC-4550-BBD0-FB0624469901}"/>
    <cellStyle name="Normal 6 5 6 8 2 2" xfId="6809" xr:uid="{E912608A-0916-4AB1-9616-BA1D894B4F9F}"/>
    <cellStyle name="Normal 6 5 6 8 3" xfId="3130" xr:uid="{B697A710-1CDB-4CB6-8471-8394540A84FC}"/>
    <cellStyle name="Normal 6 5 6 8 3 2" xfId="6810" xr:uid="{989A7742-909B-4F60-B056-44964EA53E68}"/>
    <cellStyle name="Normal 6 5 6 8 4" xfId="4313" xr:uid="{BC93CEAC-906A-48C0-BBAA-0BB2E7631364}"/>
    <cellStyle name="Normal 6 5 6 8 4 2" xfId="4314" xr:uid="{A1E1C7C7-8707-442B-8D68-514A4031936E}"/>
    <cellStyle name="Normal 6 5 6 8 4 2 2" xfId="6811" xr:uid="{A649944D-54E1-480D-8B9A-D20E2C01AB8C}"/>
    <cellStyle name="Normal 6 5 6 8 4 3" xfId="4315" xr:uid="{CEC84589-4B96-4586-B2C6-FE9FA89771C0}"/>
    <cellStyle name="Normal 6 5 6 8 4 4" xfId="7467" xr:uid="{24EEDF4E-B4A0-4235-A059-05B915A64E0E}"/>
    <cellStyle name="Normal 6 5 6 8 5" xfId="6812" xr:uid="{1924ED49-A480-426A-B9B4-548826CDE25F}"/>
    <cellStyle name="Normal 6 5 6 8 5 2" xfId="6813" xr:uid="{63D80894-1E8D-49CA-B427-4360EDA2A696}"/>
    <cellStyle name="Normal 6 5 6 8 6" xfId="6814" xr:uid="{D1EA22EB-7B35-4F4C-8A9C-ABDA3D0EE186}"/>
    <cellStyle name="Normal 6 5 6 8 7" xfId="7341" xr:uid="{D8BE3098-A119-4ECC-98BE-197B935EEA68}"/>
    <cellStyle name="Normal 6 5 6 8 8" xfId="7491" xr:uid="{41084681-F5C7-4D3A-8BD9-DF4E49E1D269}"/>
    <cellStyle name="Normal 6 5 6 9" xfId="3131" xr:uid="{8777A6E2-1EF4-4484-8C71-5D70C75F7A2C}"/>
    <cellStyle name="Normal 6 5 6 9 2" xfId="3132" xr:uid="{D6F4D39F-9705-41B6-8DB8-1C8DD4976FD8}"/>
    <cellStyle name="Normal 6 5 6 9 2 2" xfId="6815" xr:uid="{7E568D72-8AA4-4593-97EE-F5A2CEBF52D1}"/>
    <cellStyle name="Normal 6 5 6 9 3" xfId="6816" xr:uid="{F1556317-D573-42EE-AD34-029A1B839CA3}"/>
    <cellStyle name="Normal 6 5 7" xfId="334" xr:uid="{B3B26482-5128-46D3-B9DE-A203A9314EC4}"/>
    <cellStyle name="Normal 6 5 7 2" xfId="335" xr:uid="{D7FE0DBC-0854-47C1-9786-870C75851037}"/>
    <cellStyle name="Normal 6 5 7 2 2" xfId="690" xr:uid="{2C245B7E-B05F-4959-A061-F5A4A2796E5F}"/>
    <cellStyle name="Normal 6 5 7 2 2 2" xfId="3133" xr:uid="{8D820712-9791-4FD5-9EF1-5C95C537ED53}"/>
    <cellStyle name="Normal 6 5 7 2 2 2 2" xfId="3134" xr:uid="{CB6323A8-60C4-486B-BBD1-EF10601F0A5D}"/>
    <cellStyle name="Normal 6 5 7 2 2 2 2 2" xfId="6817" xr:uid="{A99C66CB-9586-4CF6-8D76-87A72C6ADC5F}"/>
    <cellStyle name="Normal 6 5 7 2 2 2 3" xfId="6818" xr:uid="{6FA47BAA-12FA-4239-9BD5-6771F88DC68E}"/>
    <cellStyle name="Normal 6 5 7 2 2 3" xfId="3135" xr:uid="{B726AFFD-BAAB-4039-8AA9-34E8A2E3500C}"/>
    <cellStyle name="Normal 6 5 7 2 2 3 2" xfId="6819" xr:uid="{CD65D932-9195-4748-ABC5-76E2C1ED85BC}"/>
    <cellStyle name="Normal 6 5 7 2 2 4" xfId="4316" xr:uid="{991AA5AE-393F-4ABE-B0C4-E4C296BC2F9A}"/>
    <cellStyle name="Normal 6 5 7 2 3" xfId="3136" xr:uid="{48A1D7C5-87F9-4E24-9410-DD75D7998060}"/>
    <cellStyle name="Normal 6 5 7 2 3 2" xfId="3137" xr:uid="{BEDEA01E-7D93-404B-A555-836F0C4DC43F}"/>
    <cellStyle name="Normal 6 5 7 2 3 2 2" xfId="6820" xr:uid="{0766B7D3-9208-4F33-8BA8-FC91220E8CDE}"/>
    <cellStyle name="Normal 6 5 7 2 3 3" xfId="6821" xr:uid="{6B770191-1F90-498B-8C0F-197874C7BD11}"/>
    <cellStyle name="Normal 6 5 7 2 4" xfId="3138" xr:uid="{45DE6E33-1F80-4D8E-8FF4-0EBEF1C1CA95}"/>
    <cellStyle name="Normal 6 5 7 2 4 2" xfId="6822" xr:uid="{BCB4D558-C807-40FF-8990-174FB3BC3AD0}"/>
    <cellStyle name="Normal 6 5 7 2 5" xfId="4317" xr:uid="{F8BF1544-DD40-4094-AFC4-EBA66AB69A2A}"/>
    <cellStyle name="Normal 6 5 7 3" xfId="689" xr:uid="{AC5FF129-A9E1-4AEE-86D8-CADFABD14396}"/>
    <cellStyle name="Normal 6 5 7 3 2" xfId="3139" xr:uid="{C3979D82-EF24-467F-865E-58FDA1D80C3B}"/>
    <cellStyle name="Normal 6 5 7 3 2 2" xfId="3140" xr:uid="{49FC1369-53FE-44B2-8E15-1C41F037E3A2}"/>
    <cellStyle name="Normal 6 5 7 3 2 2 2" xfId="6823" xr:uid="{21CE4CC6-8F10-4283-B4B0-C659EE45BCF6}"/>
    <cellStyle name="Normal 6 5 7 3 2 3" xfId="6824" xr:uid="{D981442B-50D9-44A3-BD90-BBC7AE7BEE1E}"/>
    <cellStyle name="Normal 6 5 7 3 3" xfId="3141" xr:uid="{ACB6A0A0-BE00-4265-857F-F7D47B5CF12E}"/>
    <cellStyle name="Normal 6 5 7 3 3 2" xfId="6825" xr:uid="{F443E5EF-D72A-4522-965A-240C226C74AE}"/>
    <cellStyle name="Normal 6 5 7 3 4" xfId="4318" xr:uid="{459B17B9-9DFD-4B7A-858B-54A282C37B8C}"/>
    <cellStyle name="Normal 6 5 7 4" xfId="3142" xr:uid="{3D207E98-8CBD-4DF7-8446-28956B08A878}"/>
    <cellStyle name="Normal 6 5 7 4 2" xfId="3143" xr:uid="{6E376CCA-50E4-4291-9F56-D79F0C814274}"/>
    <cellStyle name="Normal 6 5 7 4 2 2" xfId="6826" xr:uid="{C9DDA1BF-AA53-4FCE-8BB1-82EA362635BA}"/>
    <cellStyle name="Normal 6 5 7 4 3" xfId="6827" xr:uid="{6C6308D6-DC6E-466C-A794-DD74F632EDA5}"/>
    <cellStyle name="Normal 6 5 7 5" xfId="3144" xr:uid="{CE285FF5-907E-4EC7-AD00-FEA9395B2812}"/>
    <cellStyle name="Normal 6 5 7 5 2" xfId="6828" xr:uid="{39D67802-23E4-46E3-A0DA-A34CF76699DA}"/>
    <cellStyle name="Normal 6 5 7 6" xfId="4319" xr:uid="{F9356012-38A3-4540-A96B-8A12ADB6E017}"/>
    <cellStyle name="Normal 6 5 8" xfId="336" xr:uid="{57BF08A6-E503-4D4A-A170-176DC69D646C}"/>
    <cellStyle name="Normal 6 5 8 2" xfId="691" xr:uid="{690D5A02-1EC9-4DF9-A297-88FBF0E2460E}"/>
    <cellStyle name="Normal 6 5 8 2 10" xfId="3145" xr:uid="{94AF1F13-DD14-42A0-B8E7-64AA20ECB71B}"/>
    <cellStyle name="Normal 6 5 8 2 10 2" xfId="3146" xr:uid="{2CBDF825-674C-427A-BF38-A399EFBA0EBF}"/>
    <cellStyle name="Normal 6 5 8 2 10 2 2" xfId="3147" xr:uid="{78529397-EAE7-44BB-BF3B-00BE397C39E7}"/>
    <cellStyle name="Normal 6 5 8 2 10 2 2 2" xfId="6829" xr:uid="{E7F8A593-3EFC-4A0D-8E0B-ED30670D1941}"/>
    <cellStyle name="Normal 6 5 8 2 10 2 3" xfId="6830" xr:uid="{CBB86D52-DC8B-439A-944A-890EB730ED01}"/>
    <cellStyle name="Normal 6 5 8 2 10 3" xfId="3148" xr:uid="{89F6FD18-BBD1-416D-AD90-AC7D5D4BCAC6}"/>
    <cellStyle name="Normal 6 5 8 2 10 3 2" xfId="6831" xr:uid="{A4F2291C-C06F-4DEE-8B3E-21C20F46ABB3}"/>
    <cellStyle name="Normal 6 5 8 2 10 4" xfId="6832" xr:uid="{FD2FA8A4-BF6F-400D-9490-ED5936E29AC3}"/>
    <cellStyle name="Normal 6 5 8 2 10 5" xfId="7534" xr:uid="{B68E22BD-F00F-4C76-A3C0-2FDA282A73AC}"/>
    <cellStyle name="Normal 6 5 8 2 11" xfId="6833" xr:uid="{05C14037-6820-441D-9D32-0F42FCCF6E14}"/>
    <cellStyle name="Normal 6 5 8 2 11 2" xfId="6834" xr:uid="{43B8D7B5-7FEF-4DF8-A63C-0A69527F057C}"/>
    <cellStyle name="Normal 6 5 8 2 12" xfId="6835" xr:uid="{9EA0A8A9-FF3B-45CE-940E-81CC28D065C0}"/>
    <cellStyle name="Normal 6 5 8 2 2" xfId="3149" xr:uid="{47C0A7A9-D545-400C-BC4E-2789264D2536}"/>
    <cellStyle name="Normal 6 5 8 2 2 2" xfId="3150" xr:uid="{B80C7D15-332C-4D38-88FA-CA29FE286FAF}"/>
    <cellStyle name="Normal 6 5 8 2 2 2 2" xfId="3151" xr:uid="{6D0C2188-A64E-4909-B825-7176CDCB1B31}"/>
    <cellStyle name="Normal 6 5 8 2 2 2 2 2" xfId="3152" xr:uid="{12D62983-CB4D-401F-A754-120DB1C0F0A6}"/>
    <cellStyle name="Normal 6 5 8 2 2 2 2 2 2" xfId="6836" xr:uid="{61BB034B-8AC1-4E7A-AC32-A616DDF32499}"/>
    <cellStyle name="Normal 6 5 8 2 2 2 2 3" xfId="6837" xr:uid="{21A63948-EF2B-4515-B1AC-4B81049829E2}"/>
    <cellStyle name="Normal 6 5 8 2 2 2 3" xfId="3153" xr:uid="{B8744C1A-4864-42E6-9EDC-2701C0BE6206}"/>
    <cellStyle name="Normal 6 5 8 2 2 2 3 2" xfId="6838" xr:uid="{B9CCECBD-21F5-4F80-8520-CCAF02EC2625}"/>
    <cellStyle name="Normal 6 5 8 2 2 2 4" xfId="4320" xr:uid="{D55BF1A8-0125-4473-BC1A-E37066F2C337}"/>
    <cellStyle name="Normal 6 5 8 2 2 3" xfId="3154" xr:uid="{C799235C-6949-43DD-8FAE-9EA635B1DC54}"/>
    <cellStyle name="Normal 6 5 8 2 2 3 2" xfId="3155" xr:uid="{96CB9739-4C72-40EB-9326-C002ED33262A}"/>
    <cellStyle name="Normal 6 5 8 2 2 3 2 2" xfId="6839" xr:uid="{8DCE1C73-A340-4E4F-99DF-434741A1D3FB}"/>
    <cellStyle name="Normal 6 5 8 2 2 3 3" xfId="6840" xr:uid="{E2E834AD-1A1B-4BC0-B602-E9DC0F5C0279}"/>
    <cellStyle name="Normal 6 5 8 2 2 4" xfId="3156" xr:uid="{2D0109C4-D98A-4CD8-A9A0-B782B3963D6E}"/>
    <cellStyle name="Normal 6 5 8 2 2 4 2" xfId="6841" xr:uid="{15B97AA0-4CBF-4137-A371-4CEE9795CEFC}"/>
    <cellStyle name="Normal 6 5 8 2 2 5" xfId="4321" xr:uid="{CAD323CD-E0F3-4689-8B58-160A99E1958C}"/>
    <cellStyle name="Normal 6 5 8 2 3" xfId="3157" xr:uid="{5E83895F-69D3-43F0-B8BC-833E93F2F310}"/>
    <cellStyle name="Normal 6 5 8 2 3 2" xfId="3158" xr:uid="{6CE316B6-6295-4D8B-8090-7982B50C955F}"/>
    <cellStyle name="Normal 6 5 8 2 3 2 2" xfId="3159" xr:uid="{1F4347E5-1017-4EE3-A0EC-7013AB36C268}"/>
    <cellStyle name="Normal 6 5 8 2 3 2 2 2" xfId="6842" xr:uid="{B84E7A5B-9A9E-42E4-BAD6-72222D8C64B7}"/>
    <cellStyle name="Normal 6 5 8 2 3 2 3" xfId="6843" xr:uid="{2D43F29B-88E2-4DAC-92C2-AAAE8557E717}"/>
    <cellStyle name="Normal 6 5 8 2 3 3" xfId="3160" xr:uid="{EE804F4C-1772-49EA-91B4-051A8D92C793}"/>
    <cellStyle name="Normal 6 5 8 2 3 3 2" xfId="6844" xr:uid="{D0F6516E-016E-4735-908B-165F048EBDF4}"/>
    <cellStyle name="Normal 6 5 8 2 3 4" xfId="4322" xr:uid="{F06D12FB-A055-4A11-9B4C-CC909D3D44C4}"/>
    <cellStyle name="Normal 6 5 8 2 4" xfId="3161" xr:uid="{0158F00A-E7A6-4E7A-A803-F32618F29ACE}"/>
    <cellStyle name="Normal 6 5 8 2 4 2" xfId="3162" xr:uid="{C5305E9A-239B-4374-82CF-2CF26BF756CA}"/>
    <cellStyle name="Normal 6 5 8 2 4 2 2" xfId="756" xr:uid="{68D4D28D-24A9-40B6-8B07-43FAFBFFB20D}"/>
    <cellStyle name="Normal 6 5 8 2 4 2 2 2" xfId="769" xr:uid="{0D61FF28-F33D-4EEB-B291-ADBF9313C9FC}"/>
    <cellStyle name="Normal 6 5 8 2 4 2 2 2 2" xfId="6845" xr:uid="{D69C042E-7C05-4855-8EB9-02315885792D}"/>
    <cellStyle name="Normal 6 5 8 2 4 2 2 2 2 3" xfId="7324" xr:uid="{434900B6-4AA9-47A8-AF00-BB0F3E0E55F8}"/>
    <cellStyle name="Normal 6 5 8 2 4 2 2 2 2 3 2" xfId="7378" xr:uid="{14A64A5A-CAAF-4904-B466-EDFAA1975E1C}"/>
    <cellStyle name="Normal 6 5 8 2 4 2 2 2 2 3 3" xfId="7438" xr:uid="{B78C6486-D8F6-4D32-B0BE-6382126C27A2}"/>
    <cellStyle name="Normal 6 5 8 2 4 2 2 2 4" xfId="7353" xr:uid="{93BE7323-06E2-4EF0-8AB3-A2EC64E8F2E4}"/>
    <cellStyle name="Normal 6 5 8 2 4 2 2 3" xfId="4323" xr:uid="{6A243965-8DF2-4BF8-A44F-019B6C3F173B}"/>
    <cellStyle name="Normal 6 5 8 2 4 2 2 3 2" xfId="6846" xr:uid="{950DF028-F341-433B-A418-DE622DBF98EF}"/>
    <cellStyle name="Normal 6 5 8 2 4 2 2 3 3" xfId="6847" xr:uid="{50C983E9-B6D4-4530-BC2F-3E8766A9901A}"/>
    <cellStyle name="Normal 6 5 8 2 4 2 2 3 3 2" xfId="6848" xr:uid="{DC71F138-44F3-47F9-BBBF-F54413D838E9}"/>
    <cellStyle name="Normal 6 5 8 2 4 2 2 4" xfId="6849" xr:uid="{75CF2352-9EF2-435F-9FAF-C0CB1BDFD40D}"/>
    <cellStyle name="Normal 6 5 8 2 4 2 2 4 2" xfId="7430" xr:uid="{A4DA871C-38FE-4654-BBD4-9A167A24841B}"/>
    <cellStyle name="Normal 6 5 8 2 4 2 2 5" xfId="7409" xr:uid="{F2339F01-9FE9-45B4-86DE-631DED6331B6}"/>
    <cellStyle name="Normal 6 5 8 2 4 2 2 6" xfId="7421" xr:uid="{F4926D03-03F0-42A2-8E39-B3D73E83F72D}"/>
    <cellStyle name="Normal 6 5 8 2 4 2 2 7" xfId="7490" xr:uid="{B7825442-2AF1-45CA-91B9-000CD4FE48C1}"/>
    <cellStyle name="Normal 6 5 8 2 4 2 2 8" xfId="7520" xr:uid="{4F0B1FC6-2473-498B-A2A8-17D648AEB569}"/>
    <cellStyle name="Normal 6 5 8 2 4 2 2 9" xfId="7542" xr:uid="{150D96AC-CF6D-4675-A2A3-25F533A4F6BB}"/>
    <cellStyle name="Normal 6 5 8 2 4 2 3" xfId="4324" xr:uid="{F5349450-F81C-47A6-A636-336A28EB86A6}"/>
    <cellStyle name="Normal 6 5 8 2 4 2 3 2" xfId="4325" xr:uid="{219C29D9-437A-4E37-BE06-101001FFFBBD}"/>
    <cellStyle name="Normal 6 5 8 2 4 2 3 3" xfId="7471" xr:uid="{3B43B357-AE2C-4B1A-9496-4C8B20518CF4}"/>
    <cellStyle name="Normal 6 5 8 2 4 2 4" xfId="6850" xr:uid="{4320D9D2-5EFC-416D-97F9-3D93DA4CA562}"/>
    <cellStyle name="Normal 6 5 8 2 4 3" xfId="3163" xr:uid="{10798F70-03DC-420C-8A3C-C5C830436143}"/>
    <cellStyle name="Normal 6 5 8 2 4 3 2" xfId="6851" xr:uid="{BECB8E19-97F1-4AAB-9FB1-773DB555CCD8}"/>
    <cellStyle name="Normal 6 5 8 2 4 4" xfId="4326" xr:uid="{ABE45CF8-393D-4153-9AA9-FA0FCD99E84F}"/>
    <cellStyle name="Normal 6 5 8 2 5" xfId="3164" xr:uid="{2C37EB7E-1B75-430E-AFEA-47A53FDF36AE}"/>
    <cellStyle name="Normal 6 5 8 2 5 2" xfId="3165" xr:uid="{D442C7FF-D535-4B45-BE78-2F0986CB02B2}"/>
    <cellStyle name="Normal 6 5 8 2 5 2 2" xfId="6852" xr:uid="{79F2FC72-AE57-4C34-9FFF-7686D9CCC3FB}"/>
    <cellStyle name="Normal 6 5 8 2 5 3" xfId="6853" xr:uid="{2653FFE4-6AD2-4D1C-A4B9-07D0A72C83F6}"/>
    <cellStyle name="Normal 6 5 8 2 6" xfId="3166" xr:uid="{62D5484B-22F7-4B12-9EAD-025EB25E61D3}"/>
    <cellStyle name="Normal 6 5 8 2 6 2" xfId="3167" xr:uid="{9942852C-B390-472E-94CB-421E3CDD2208}"/>
    <cellStyle name="Normal 6 5 8 2 6 2 2" xfId="6854" xr:uid="{732E47FF-623B-4E9B-8DFC-851D4ABD49C2}"/>
    <cellStyle name="Normal 6 5 8 2 6 3" xfId="4327" xr:uid="{2469018A-8DEE-48A4-9C83-6E9C81E31682}"/>
    <cellStyle name="Normal 6 5 8 2 6 3 2" xfId="6855" xr:uid="{F291C4F1-20C3-4CF5-8CA6-8F9C8940A9C5}"/>
    <cellStyle name="Normal 6 5 8 2 6 4" xfId="6856" xr:uid="{A4296088-1171-43B2-B2A9-8AC5DB55DF5B}"/>
    <cellStyle name="Normal 6 5 8 2 7" xfId="3168" xr:uid="{F6719451-7718-410A-84E2-1D334E9531A8}"/>
    <cellStyle name="Normal 6 5 8 2 7 2" xfId="3169" xr:uid="{BF2FFDF2-251E-4CCF-BBE5-619C12B3F9F8}"/>
    <cellStyle name="Normal 6 5 8 2 7 2 2" xfId="3170" xr:uid="{AA871E8C-D5C1-4FCB-B60B-8AD6D525FB7B}"/>
    <cellStyle name="Normal 6 5 8 2 7 2 2 2" xfId="6857" xr:uid="{BDC4DEA9-B572-4A9E-B9A5-FF4C718541A4}"/>
    <cellStyle name="Normal 6 5 8 2 7 2 3" xfId="6858" xr:uid="{EF01A980-1A08-4504-94BB-3B94A17711E0}"/>
    <cellStyle name="Normal 6 5 8 2 7 3" xfId="3171" xr:uid="{F8A355F0-D5AB-4E42-8B2B-5B7FCD835944}"/>
    <cellStyle name="Normal 6 5 8 2 7 3 2" xfId="4328" xr:uid="{67C8534D-7FC1-4C9A-BCC2-A15DB74858A6}"/>
    <cellStyle name="Normal 6 5 8 2 7 3 2 2" xfId="4329" xr:uid="{79F73323-248E-4525-B7A3-0B4BC3A42459}"/>
    <cellStyle name="Normal 6 5 8 2 7 4" xfId="3172" xr:uid="{0FD8D1D5-BE98-4528-92E1-865FEA61A868}"/>
    <cellStyle name="Normal 6 5 8 2 7 4 2" xfId="6859" xr:uid="{86631A61-04B3-4A30-8F26-7FDF95CA2500}"/>
    <cellStyle name="Normal 6 5 8 2 7 5" xfId="6860" xr:uid="{5A194D59-61FA-4B23-AC88-AA6DAD2A83AC}"/>
    <cellStyle name="Normal 6 5 8 2 7 5 2" xfId="4490" xr:uid="{40DF2AC6-81C9-4967-A3A2-895D8DA07DB8}"/>
    <cellStyle name="Normal 6 5 8 2 7 5 2 2" xfId="6861" xr:uid="{18E81A04-9346-4DD4-B55F-0BEAD469FF37}"/>
    <cellStyle name="Normal 6 5 8 2 7 5 2 3" xfId="7317" xr:uid="{745C7AF9-0C98-4879-A57E-6432B4C24D1E}"/>
    <cellStyle name="Normal 6 5 8 2 7 5 2 3 2" xfId="7396" xr:uid="{B2221048-502D-4267-8AF1-B32EF4232180}"/>
    <cellStyle name="Normal 6 5 8 2 7 5 2 3 2 2" xfId="9297" xr:uid="{C256AE09-8868-46C6-BC4D-7C49243A3684}"/>
    <cellStyle name="Normal 6 5 8 2 7 5 3" xfId="6862" xr:uid="{CAF7E741-25DE-4D61-B9EF-B51D6A7A2489}"/>
    <cellStyle name="Normal 6 5 8 2 7 6" xfId="4330" xr:uid="{58E55578-9490-4003-88B9-2530A6A52CF3}"/>
    <cellStyle name="Normal 6 5 8 2 7 6 2" xfId="6863" xr:uid="{AB541293-24CA-4DB5-996D-B4FCD3FF1613}"/>
    <cellStyle name="Normal 6 5 8 2 7 7" xfId="6864" xr:uid="{9F7D089D-C5CD-48C4-A7CF-336AB1CD1CE9}"/>
    <cellStyle name="Normal 6 5 8 2 7 7 2" xfId="6865" xr:uid="{1D0A5513-D8DF-4D0A-9772-8FE74C5D05C9}"/>
    <cellStyle name="Normal 6 5 8 2 7 8" xfId="6866" xr:uid="{2EB73DD4-B87D-46B8-8402-1ADADFB6DB50}"/>
    <cellStyle name="Normal 6 5 8 2 7 9" xfId="7469" xr:uid="{F19CBAC9-18CE-4C79-8655-9382D1697F43}"/>
    <cellStyle name="Normal 6 5 8 2 7 9 2 2" xfId="7449" xr:uid="{849B82F4-963D-44D3-9C1C-79D2A4DE6C44}"/>
    <cellStyle name="Normal 6 5 8 2 8" xfId="3173" xr:uid="{2951BBF9-8512-4C9D-9B31-B09C99A5441E}"/>
    <cellStyle name="Normal 6 5 8 2 8 2" xfId="3174" xr:uid="{7ECC55F2-3449-45D5-B740-FBBB0EA86A15}"/>
    <cellStyle name="Normal 6 5 8 2 8 2 2" xfId="6867" xr:uid="{968D8B9D-86FF-48C7-A1DA-29C8D7AD0C23}"/>
    <cellStyle name="Normal 6 5 8 2 8 3" xfId="6868" xr:uid="{113269E8-6208-4328-8D67-0622B7C19075}"/>
    <cellStyle name="Normal 6 5 8 2 8 4" xfId="7367" xr:uid="{FCA28E72-167C-4E19-92F3-27F52C3AE090}"/>
    <cellStyle name="Normal 6 5 8 2 9" xfId="3175" xr:uid="{04E424C2-8B44-4FE5-8579-9BE14C88A2C1}"/>
    <cellStyle name="Normal 6 5 8 2 9 2" xfId="6869" xr:uid="{751B9264-ED63-4EDD-B3CD-6EDC3871660C}"/>
    <cellStyle name="Normal 6 5 8 2 9 3" xfId="7462" xr:uid="{BA74151F-2848-4FF6-BBD8-99B91DE1C51C}"/>
    <cellStyle name="Normal 6 5 8 3" xfId="3176" xr:uid="{470910A6-A159-44DF-85F7-7AEC4BBB830C}"/>
    <cellStyle name="Normal 6 5 8 3 2" xfId="3177" xr:uid="{62D62E71-F71D-4968-A1CE-31EDA0A55F70}"/>
    <cellStyle name="Normal 6 5 8 3 2 2" xfId="3178" xr:uid="{30C124BF-42C4-458A-9D06-88800A7E90E1}"/>
    <cellStyle name="Normal 6 5 8 3 2 2 2" xfId="3179" xr:uid="{9FFF8023-2378-44EC-A70C-67AE2A62D20B}"/>
    <cellStyle name="Normal 6 5 8 3 2 2 2 2" xfId="6870" xr:uid="{3A18073F-21DD-47E0-9994-86B395178505}"/>
    <cellStyle name="Normal 6 5 8 3 2 2 3" xfId="6871" xr:uid="{C2C803E4-0724-4F53-A760-806BB60952CC}"/>
    <cellStyle name="Normal 6 5 8 3 2 3" xfId="3180" xr:uid="{7D09175C-76BC-4C9E-AD06-BD7F3A088401}"/>
    <cellStyle name="Normal 6 5 8 3 2 3 2" xfId="3181" xr:uid="{921EE773-7510-45AD-8E48-6A8945CFDED0}"/>
    <cellStyle name="Normal 6 5 8 3 2 3 2 2" xfId="4479" xr:uid="{9A619AA2-51FC-4260-B606-3ABA23115055}"/>
    <cellStyle name="Normal 6 5 8 3 2 3 2 2 2" xfId="7339" xr:uid="{E225CB52-7B4C-4047-817A-F6C02E699641}"/>
    <cellStyle name="Normal 6 5 8 3 2 3 2 2 2 2" xfId="7501" xr:uid="{1D6FBA97-27E2-4A8E-BD78-7F9156EABAA9}"/>
    <cellStyle name="Normal 6 5 8 3 2 3 2 2 2 3" xfId="7550" xr:uid="{29AF7A23-4B4B-4EED-87ED-A4D13CB473AC}"/>
    <cellStyle name="Normal 6 5 8 3 2 3 2 2 3" xfId="7410" xr:uid="{56E27A48-E950-4140-9A04-7344A8A20042}"/>
    <cellStyle name="Normal 6 5 8 3 2 3 3" xfId="6872" xr:uid="{9360CBF5-2B6B-4DD8-95C4-171760B6013C}"/>
    <cellStyle name="Normal 6 5 8 3 2 4" xfId="3182" xr:uid="{371F8106-C685-41B4-9525-0105C3DAE7DE}"/>
    <cellStyle name="Normal 6 5 8 3 2 4 2" xfId="6873" xr:uid="{888E0DE9-D9AF-4660-AD39-37BDBEBEF9F8}"/>
    <cellStyle name="Normal 6 5 8 3 2 5" xfId="4331" xr:uid="{0AAD9447-7376-40E4-A7B7-9CD69216AB82}"/>
    <cellStyle name="Normal 6 5 8 3 3" xfId="3183" xr:uid="{C2B1A6C5-B160-4EEE-94DC-7E5E56FDD914}"/>
    <cellStyle name="Normal 6 5 8 3 3 2" xfId="3184" xr:uid="{41F073D2-6493-4144-972F-7F8AC725CE7B}"/>
    <cellStyle name="Normal 6 5 8 3 3 2 2" xfId="6874" xr:uid="{D6AA1ADE-459E-434D-8EE9-BF11BF8E2886}"/>
    <cellStyle name="Normal 6 5 8 3 3 3" xfId="4332" xr:uid="{287BAC20-B91B-49A4-BF4A-989D429CC0B8}"/>
    <cellStyle name="Normal 6 5 8 3 4" xfId="3185" xr:uid="{FF676471-FB1B-45CA-B4A3-8A4ED4617AC2}"/>
    <cellStyle name="Normal 6 5 8 3 4 2" xfId="3186" xr:uid="{C0DBDF1B-0D4C-43BB-81DF-63B17CEA9CA1}"/>
    <cellStyle name="Normal 6 5 8 3 4 2 2" xfId="6875" xr:uid="{04128CC0-CE70-483D-A10B-41799A5614A2}"/>
    <cellStyle name="Normal 6 5 8 3 4 3" xfId="6876" xr:uid="{4DEDDBBB-2264-4BF0-88EF-DBCF92F928A2}"/>
    <cellStyle name="Normal 6 5 8 3 5" xfId="3187" xr:uid="{8BEBB472-ECA3-40BC-8F82-481A05796E95}"/>
    <cellStyle name="Normal 6 5 8 3 5 2" xfId="6877" xr:uid="{C5AB1439-9226-43E2-BECB-536D0C106283}"/>
    <cellStyle name="Normal 6 5 8 3 6" xfId="4333" xr:uid="{71B9065B-BA20-4C36-A676-70DE0938A14D}"/>
    <cellStyle name="Normal 6 5 8 4" xfId="3188" xr:uid="{0A44899B-F097-46A0-A46F-3CEA086A38FA}"/>
    <cellStyle name="Normal 6 5 8 4 2" xfId="3189" xr:uid="{71E8DE15-A792-4283-97B7-FEBE08D593AE}"/>
    <cellStyle name="Normal 6 5 8 4 2 2" xfId="3190" xr:uid="{619B5B4C-790B-49EC-A8C5-09127B01F774}"/>
    <cellStyle name="Normal 6 5 8 4 2 2 2" xfId="3191" xr:uid="{88CFAB60-3CB3-48A1-8E96-B9D5194D5AFA}"/>
    <cellStyle name="Normal 6 5 8 4 2 2 2 2" xfId="6878" xr:uid="{E68C46DC-9679-42B7-9434-47FA8BFF5D54}"/>
    <cellStyle name="Normal 6 5 8 4 2 2 3" xfId="6879" xr:uid="{03B48F3F-031A-47E3-9CFA-4DADFA7C50CA}"/>
    <cellStyle name="Normal 6 5 8 4 2 3" xfId="3192" xr:uid="{57F33AE5-8035-478A-ACB0-FE4329D68B05}"/>
    <cellStyle name="Normal 6 5 8 4 2 3 2" xfId="3193" xr:uid="{4FB406CD-BE9B-4BA1-B1C4-C0DA6BE0AD25}"/>
    <cellStyle name="Normal 6 5 8 4 2 3 2 2" xfId="6880" xr:uid="{7AFFD366-7EA6-434F-A004-D449D93348CB}"/>
    <cellStyle name="Normal 6 5 8 4 2 3 3" xfId="6881" xr:uid="{77DD97DB-0C55-48EF-A70E-2A6970E86512}"/>
    <cellStyle name="Normal 6 5 8 4 2 4" xfId="3194" xr:uid="{0EA4E506-C496-4660-96D3-56236E962D31}"/>
    <cellStyle name="Normal 6 5 8 4 2 4 2" xfId="6882" xr:uid="{68EBCC88-5B35-4DD5-84E8-436E77A6C4F1}"/>
    <cellStyle name="Normal 6 5 8 4 2 5" xfId="4334" xr:uid="{C1FC42D8-0D2B-422C-9EE5-B9DDD5A021FA}"/>
    <cellStyle name="Normal 6 5 8 4 3" xfId="3195" xr:uid="{AA644502-2990-4D6C-951C-9BE15E092BD6}"/>
    <cellStyle name="Normal 6 5 8 4 3 2" xfId="3196" xr:uid="{116BD58F-78D4-48C2-8FFD-AC6FDE9AE6C3}"/>
    <cellStyle name="Normal 6 5 8 4 3 2 2" xfId="3197" xr:uid="{D550FCC5-C3B7-4E13-A787-2D808EE34309}"/>
    <cellStyle name="Normal 6 5 8 4 3 2 2 2" xfId="6883" xr:uid="{D6AC4CA3-F667-44A3-9C37-FD33150BF1BF}"/>
    <cellStyle name="Normal 6 5 8 4 3 2 3" xfId="6884" xr:uid="{9DBBB0E1-5116-4647-A2FA-504DF01367BF}"/>
    <cellStyle name="Normal 6 5 8 4 3 3" xfId="3198" xr:uid="{4F6A4CE0-D757-4B00-999C-D10BF1D4093B}"/>
    <cellStyle name="Normal 6 5 8 4 3 3 2" xfId="6885" xr:uid="{2BA7B006-9113-438B-9550-F3EE587FB73C}"/>
    <cellStyle name="Normal 6 5 8 4 3 4" xfId="4335" xr:uid="{F7DDAEAA-6B6E-42D3-B455-2ED88CE70622}"/>
    <cellStyle name="Normal 6 5 8 4 3 4 2" xfId="4336" xr:uid="{68AFA33C-F5D7-4682-A0A9-61684C627913}"/>
    <cellStyle name="Normal 6 5 8 4 3 4 2 2" xfId="4337" xr:uid="{747D7D60-E74D-4ED6-8CEB-F3FC0AF4F6B2}"/>
    <cellStyle name="Normal 6 5 8 4 3 5" xfId="4338" xr:uid="{F37587F5-4420-4D03-913C-66E40036AAD1}"/>
    <cellStyle name="Normal 6 5 8 4 3 6" xfId="4339" xr:uid="{1A55E326-64A5-4902-9E2E-E30266151888}"/>
    <cellStyle name="Normal 6 5 8 4 4" xfId="3199" xr:uid="{7525C554-D69C-4FD3-B6A0-6090DB724CAD}"/>
    <cellStyle name="Normal 6 5 8 4 4 2" xfId="3200" xr:uid="{46F74456-E246-448F-A4E3-F2AC6A267A03}"/>
    <cellStyle name="Normal 6 5 8 4 4 2 2" xfId="6886" xr:uid="{0165FD20-2A42-4B53-802A-E492199B21C3}"/>
    <cellStyle name="Normal 6 5 8 4 4 3" xfId="6887" xr:uid="{6B9A2219-70A7-4CCD-9A2D-B281564CFFA9}"/>
    <cellStyle name="Normal 6 5 8 4 5" xfId="3201" xr:uid="{0F9D818E-4F68-4A0F-BFCB-916DC3140C5A}"/>
    <cellStyle name="Normal 6 5 8 4 5 2" xfId="3202" xr:uid="{15776894-66D6-4CC9-9381-97C4268B8D18}"/>
    <cellStyle name="Normal 6 5 8 4 5 2 2" xfId="6888" xr:uid="{699CE72A-977F-45EE-8B2D-6804B184BC11}"/>
    <cellStyle name="Normal 6 5 8 4 5 3" xfId="6889" xr:uid="{320F20A4-8CD6-40E1-8AFB-76A7AB25DA6A}"/>
    <cellStyle name="Normal 6 5 8 4 6" xfId="3203" xr:uid="{BEBB58C1-3A80-42F3-BBC7-E07771B3CE9F}"/>
    <cellStyle name="Normal 6 5 8 4 6 2" xfId="3204" xr:uid="{4BC20344-5684-4030-A4B3-84BC338F4C8A}"/>
    <cellStyle name="Normal 6 5 8 4 6 2 2" xfId="6890" xr:uid="{4CF871EE-FCBA-49D3-8C96-AC09B2FC6A52}"/>
    <cellStyle name="Normal 6 5 8 4 6 3" xfId="6891" xr:uid="{279B858C-D261-4D4F-87F1-7A0F00D00EE8}"/>
    <cellStyle name="Normal 6 5 8 4 7" xfId="3205" xr:uid="{D0009C7D-3E9B-466E-A415-0DB16DBDA675}"/>
    <cellStyle name="Normal 6 5 8 4 7 2" xfId="6892" xr:uid="{47807AF4-573B-4430-97E0-8DBD974BD6F0}"/>
    <cellStyle name="Normal 6 5 8 4 8" xfId="3206" xr:uid="{BF1E1E82-F1CA-4DC5-8E8C-73A6A5527322}"/>
    <cellStyle name="Normal 6 5 8 4 8 2" xfId="6893" xr:uid="{44AAF202-D094-4D93-9006-B2C1819B3C64}"/>
    <cellStyle name="Normal 6 5 8 4 8 3" xfId="7515" xr:uid="{4634A4A2-23AB-4C5F-9D09-8B1E67EC194D}"/>
    <cellStyle name="Normal 6 5 8 4 9" xfId="6894" xr:uid="{F5278C56-F408-4F09-8179-939C49E0A367}"/>
    <cellStyle name="Normal 6 5 8 5" xfId="3207" xr:uid="{6CABC855-7CFB-4A27-B8EF-E6F9FEF6C57C}"/>
    <cellStyle name="Normal 6 5 8 5 2" xfId="3208" xr:uid="{AAF4D310-1475-48DB-B765-D1114C76FF53}"/>
    <cellStyle name="Normal 6 5 8 5 2 2" xfId="6895" xr:uid="{CDBB6394-2CE8-4FA3-9D58-808C555C9FCB}"/>
    <cellStyle name="Normal 6 5 8 5 3" xfId="6896" xr:uid="{2FA3A1B1-9316-47EE-931B-812296B0DBCD}"/>
    <cellStyle name="Normal 6 5 8 6" xfId="3209" xr:uid="{CD1E2E2C-B821-4766-A9C9-1BFB6678854E}"/>
    <cellStyle name="Normal 6 5 8 6 2" xfId="6897" xr:uid="{552BFB36-D231-45DF-8715-BDF1FB83C93A}"/>
    <cellStyle name="Normal 6 5 8 7" xfId="4340" xr:uid="{7EC98806-0EB8-4620-BB47-82DC4483C59D}"/>
    <cellStyle name="Normal 6 5 9" xfId="337" xr:uid="{1238C44C-F6E4-423F-8F00-0CAB1AA1837E}"/>
    <cellStyle name="Normal 6 5 9 2" xfId="338" xr:uid="{32CD760A-D506-4BA1-804B-EC064FDC0A72}"/>
    <cellStyle name="Normal 6 5 9 2 2" xfId="339" xr:uid="{01FA21F9-3991-4631-B385-B62FC0EAE243}"/>
    <cellStyle name="Normal 6 5 9 2 2 2" xfId="694" xr:uid="{E69EB0D3-2B6C-4386-80D1-4A9AFCE63218}"/>
    <cellStyle name="Normal 6 5 9 2 2 2 2" xfId="3210" xr:uid="{56DEC321-3FEC-4433-8408-43FE7A15A44C}"/>
    <cellStyle name="Normal 6 5 9 2 2 2 2 2" xfId="3211" xr:uid="{BB4A0DD9-9C74-429D-9C3B-3460046A9CB9}"/>
    <cellStyle name="Normal 6 5 9 2 2 2 2 2 2" xfId="6898" xr:uid="{F392A1B7-BCED-49F9-9202-68FED67B8111}"/>
    <cellStyle name="Normal 6 5 9 2 2 2 2 3" xfId="6899" xr:uid="{72111750-8E91-45B6-AE28-A791FACAEB15}"/>
    <cellStyle name="Normal 6 5 9 2 2 2 3" xfId="3212" xr:uid="{A8520C80-8DE9-40FD-9C8F-FB491953A961}"/>
    <cellStyle name="Normal 6 5 9 2 2 2 3 2" xfId="6900" xr:uid="{B0ACD9C4-3A76-420A-AD8B-92ED98ADDEB4}"/>
    <cellStyle name="Normal 6 5 9 2 2 2 4" xfId="4341" xr:uid="{F43FE420-91BE-4D6D-BD32-BDA5EC867CB4}"/>
    <cellStyle name="Normal 6 5 9 2 2 3" xfId="3213" xr:uid="{F3E749A4-C41F-4760-A8F0-6902F2A6C7D4}"/>
    <cellStyle name="Normal 6 5 9 2 2 3 2" xfId="3214" xr:uid="{3F5128DE-6045-4E6B-AE91-BE608165B3B9}"/>
    <cellStyle name="Normal 6 5 9 2 2 3 2 2" xfId="6901" xr:uid="{7437ADCB-5B75-44B4-9C2A-0A2962A1D87E}"/>
    <cellStyle name="Normal 6 5 9 2 2 3 3" xfId="6902" xr:uid="{A97014F3-9EDE-46A6-8148-6FF75EB38DB2}"/>
    <cellStyle name="Normal 6 5 9 2 2 4" xfId="3215" xr:uid="{805EEBE3-C3DA-4125-B94C-89C450D59506}"/>
    <cellStyle name="Normal 6 5 9 2 2 4 2" xfId="3216" xr:uid="{036B16D3-603E-4B83-AA42-57476CAFDE61}"/>
    <cellStyle name="Normal 6 5 9 2 2 4 2 2" xfId="3217" xr:uid="{8A09A7A0-4039-4893-B061-47AEC5BDA4E7}"/>
    <cellStyle name="Normal 6 5 9 2 2 4 2 2 2" xfId="6903" xr:uid="{5D3683E1-E7E6-4D0F-BC64-272576D146CC}"/>
    <cellStyle name="Normal 6 5 9 2 2 4 2 2 3" xfId="7458" xr:uid="{5DA1AA25-5BCC-4B4F-AAEC-BEDC06A8E4E8}"/>
    <cellStyle name="Normal 6 5 9 2 2 4 2 2 4" xfId="7485" xr:uid="{440557C9-EB07-4BE4-B9DC-51480557A0A0}"/>
    <cellStyle name="Normal 6 5 9 2 2 4 2 3" xfId="6904" xr:uid="{94797139-A22B-4E36-8EEC-9A3A5B081C42}"/>
    <cellStyle name="Normal 6 5 9 2 2 4 3" xfId="3218" xr:uid="{784E8837-24F5-476A-8EE5-5FB1064CBCE2}"/>
    <cellStyle name="Normal 6 5 9 2 2 4 3 2" xfId="3219" xr:uid="{79409897-FA01-4CA5-8415-E0EEE523F0D9}"/>
    <cellStyle name="Normal 6 5 9 2 2 4 3 2 2" xfId="6905" xr:uid="{4BAA87ED-A527-41E2-9160-4E1D75DAE031}"/>
    <cellStyle name="Normal 6 5 9 2 2 4 3 3" xfId="6906" xr:uid="{C48C7600-15E1-479E-AF60-0054F44D6D0B}"/>
    <cellStyle name="Normal 6 5 9 2 2 4 4" xfId="6907" xr:uid="{94370750-064B-4005-B538-767F24ED1D44}"/>
    <cellStyle name="Normal 6 5 9 2 2 4 5" xfId="4342" xr:uid="{FA8CE65A-6C70-4A29-B4AA-2EFC61A90937}"/>
    <cellStyle name="Normal 6 5 9 2 2 5" xfId="3220" xr:uid="{06DA1161-9A35-4D0C-BA2D-2C76103B9346}"/>
    <cellStyle name="Normal 6 5 9 2 2 5 2" xfId="3221" xr:uid="{8BDD3CDF-12E9-4B6B-B13F-B974B04DA2FC}"/>
    <cellStyle name="Normal 6 5 9 2 2 5 2 2" xfId="6908" xr:uid="{32BCBDC3-01A9-4B42-9566-AFD30A236695}"/>
    <cellStyle name="Normal 6 5 9 2 2 5 2 3" xfId="7457" xr:uid="{EA8DF85A-287A-4BE1-8438-68A7019EC484}"/>
    <cellStyle name="Normal 6 5 9 2 2 5 2 4" xfId="7484" xr:uid="{27CE6254-94B2-40DA-908E-58A460BBDDED}"/>
    <cellStyle name="Normal 6 5 9 2 2 5 3" xfId="6909" xr:uid="{981715BA-C8A4-4319-A164-30C47B3A23C1}"/>
    <cellStyle name="Normal 6 5 9 2 2 6" xfId="3222" xr:uid="{EC15F7E7-943E-4B71-86A9-332BCBE56728}"/>
    <cellStyle name="Normal 6 5 9 2 2 6 2" xfId="3223" xr:uid="{20E09F68-5C55-4435-9960-6312FB578147}"/>
    <cellStyle name="Normal 6 5 9 2 2 6 2 2" xfId="6910" xr:uid="{CBF70746-1BFE-4462-B9E6-CF218D3E20F7}"/>
    <cellStyle name="Normal 6 5 9 2 2 6 3" xfId="6911" xr:uid="{101492FB-E5C8-4EB0-925C-F7D56AC8121F}"/>
    <cellStyle name="Normal 6 5 9 2 2 7" xfId="6912" xr:uid="{A8379685-CD14-4283-98EB-86854082B5DA}"/>
    <cellStyle name="Normal 6 5 9 2 3" xfId="693" xr:uid="{0D2B1095-6390-4E2D-B21C-30219D8FBBE3}"/>
    <cellStyle name="Normal 6 5 9 2 3 2" xfId="3224" xr:uid="{DCFDEEE5-849F-46F0-AAC1-910279394456}"/>
    <cellStyle name="Normal 6 5 9 2 3 2 2" xfId="3225" xr:uid="{92B5CF67-087F-4AB2-99F4-623C44E225B2}"/>
    <cellStyle name="Normal 6 5 9 2 3 2 2 2" xfId="6913" xr:uid="{48205D69-6296-4765-9FF0-A9BA469EAA04}"/>
    <cellStyle name="Normal 6 5 9 2 3 2 3" xfId="6914" xr:uid="{8683086C-1315-4A14-9250-1C26E166976F}"/>
    <cellStyle name="Normal 6 5 9 2 3 3" xfId="3226" xr:uid="{C7C3C475-3B90-49B0-950B-06EF7A20C26F}"/>
    <cellStyle name="Normal 6 5 9 2 3 3 2" xfId="6915" xr:uid="{DCC07018-D857-4417-9B93-F2CC3CA704B2}"/>
    <cellStyle name="Normal 6 5 9 2 3 4" xfId="4343" xr:uid="{6F762AE2-717B-47CC-9C96-33E1FD8099EE}"/>
    <cellStyle name="Normal 6 5 9 2 4" xfId="3227" xr:uid="{FB842CDC-CEDF-4826-930F-60892E5F3372}"/>
    <cellStyle name="Normal 6 5 9 2 4 2" xfId="3228" xr:uid="{5FE1BAF2-16C4-4F33-B964-487FEF5D9F0B}"/>
    <cellStyle name="Normal 6 5 9 2 4 2 2" xfId="3229" xr:uid="{648D1997-AB7E-495B-96EE-883AE0B15755}"/>
    <cellStyle name="Normal 6 5 9 2 4 2 2 2" xfId="6916" xr:uid="{AF1231AE-4A93-47CE-8656-119C389640B9}"/>
    <cellStyle name="Normal 6 5 9 2 4 2 3" xfId="6917" xr:uid="{58856138-E452-49F6-B73B-83D929FACC30}"/>
    <cellStyle name="Normal 6 5 9 2 4 3" xfId="3230" xr:uid="{879C1487-0483-49F1-B2C7-E1111FBCCCE0}"/>
    <cellStyle name="Normal 6 5 9 2 4 3 2" xfId="3231" xr:uid="{B97E29DE-A8A4-4DE0-B397-5D4DD7DBBBE4}"/>
    <cellStyle name="Normal 6 5 9 2 4 3 2 2" xfId="6918" xr:uid="{050BF74E-1574-4B71-BDAE-2487869139D4}"/>
    <cellStyle name="Normal 6 5 9 2 4 3 3" xfId="6919" xr:uid="{A72648F6-16A4-42CD-8EA6-50F0997FEEC8}"/>
    <cellStyle name="Normal 6 5 9 2 4 4" xfId="3232" xr:uid="{3525BDC3-530F-4495-AFB3-BEB135D319A9}"/>
    <cellStyle name="Normal 6 5 9 2 4 4 2" xfId="6920" xr:uid="{8FE47991-BCE2-4C91-97F8-D953F3177117}"/>
    <cellStyle name="Normal 6 5 9 2 4 5" xfId="4344" xr:uid="{4528BBE2-6B1A-4997-9E36-9955626ADBF5}"/>
    <cellStyle name="Normal 6 5 9 2 5" xfId="3233" xr:uid="{B7346EF9-8B74-41D8-B4FD-475A466A9E67}"/>
    <cellStyle name="Normal 6 5 9 2 5 2" xfId="3234" xr:uid="{2DC32710-3E23-499A-8F91-557877E2E231}"/>
    <cellStyle name="Normal 6 5 9 2 5 2 2" xfId="6921" xr:uid="{FF2FA872-0084-4157-8154-E70F6580F438}"/>
    <cellStyle name="Normal 6 5 9 2 5 3" xfId="6922" xr:uid="{D1F0D4A2-F838-427A-BF26-05E316B31B4D}"/>
    <cellStyle name="Normal 6 5 9 2 6" xfId="3235" xr:uid="{768F5E8D-23D7-412D-9833-ED96286DAD1C}"/>
    <cellStyle name="Normal 6 5 9 2 6 2" xfId="6923" xr:uid="{0718F470-D327-4F51-B377-6B2FADCB3741}"/>
    <cellStyle name="Normal 6 5 9 2 7" xfId="4345" xr:uid="{BD1329FC-FBB9-4ABF-8463-1A09B83BF64B}"/>
    <cellStyle name="Normal 6 5 9 3" xfId="692" xr:uid="{AFB4284A-AAC3-4FD6-812E-8F928801EB0C}"/>
    <cellStyle name="Normal 6 5 9 3 2" xfId="3236" xr:uid="{038E1FAC-E553-4607-83AE-865705B57EAA}"/>
    <cellStyle name="Normal 6 5 9 3 2 2" xfId="3237" xr:uid="{A2CB2362-AAE7-4BDC-B46C-BAF46E910FEE}"/>
    <cellStyle name="Normal 6 5 9 3 2 2 2" xfId="6924" xr:uid="{57CDDC14-D508-4E1C-AFA9-61C06DE3266E}"/>
    <cellStyle name="Normal 6 5 9 3 2 3" xfId="6925" xr:uid="{22678E46-AE0F-485C-AD54-BF15355E567E}"/>
    <cellStyle name="Normal 6 5 9 3 3" xfId="3238" xr:uid="{A4FC725A-B030-4A2F-8706-FB41BA8A8C75}"/>
    <cellStyle name="Normal 6 5 9 3 3 2" xfId="6926" xr:uid="{4F188965-79D5-4388-B4F6-3641C37A9681}"/>
    <cellStyle name="Normal 6 5 9 3 4" xfId="4346" xr:uid="{F63F380B-7836-468F-AD76-1CF49DDBFDB1}"/>
    <cellStyle name="Normal 6 5 9 4" xfId="3239" xr:uid="{218DEF99-B4CB-4FBC-8F0F-5CE92E4146BB}"/>
    <cellStyle name="Normal 6 5 9 4 2" xfId="3240" xr:uid="{79704EBF-784C-4F4A-9332-6A5F95B75B2B}"/>
    <cellStyle name="Normal 6 5 9 4 2 2" xfId="6927" xr:uid="{8DF2CF2F-5B63-4530-A4C7-97BF8ECBE5BC}"/>
    <cellStyle name="Normal 6 5 9 4 3" xfId="6928" xr:uid="{485A543F-C2E1-4C80-B8AE-1EF77C17F0B3}"/>
    <cellStyle name="Normal 6 5 9 5" xfId="3241" xr:uid="{95C5A695-B253-4A41-9289-0C7E763C5302}"/>
    <cellStyle name="Normal 6 5 9 5 2" xfId="6929" xr:uid="{7F2F1960-3D06-446F-AC71-317D9FB70EA8}"/>
    <cellStyle name="Normal 6 5 9 6" xfId="4347" xr:uid="{A7AF7714-D695-4F5C-B9C8-15C92A162609}"/>
    <cellStyle name="Normal 6 6" xfId="340" xr:uid="{8663C938-C7CA-42A0-9D66-8014FFAE7978}"/>
    <cellStyle name="Normal 6 6 10" xfId="3242" xr:uid="{FE08CB85-DA37-45B4-ACC7-6D674F037F92}"/>
    <cellStyle name="Normal 6 6 10 2" xfId="3243" xr:uid="{A0D285FE-5351-4409-ACAA-559184ECB7AD}"/>
    <cellStyle name="Normal 6 6 10 2 2" xfId="6930" xr:uid="{D4A8A58A-65D1-4BB5-A30B-5660CF77996F}"/>
    <cellStyle name="Normal 6 6 10 3" xfId="6931" xr:uid="{50AE6E78-F466-4CD2-BB7E-AD5CDD99B3AD}"/>
    <cellStyle name="Normal 6 6 11" xfId="3244" xr:uid="{285BE0B5-CCEB-4609-9344-902C61220CCE}"/>
    <cellStyle name="Normal 6 6 11 2" xfId="3245" xr:uid="{1B643453-5801-4845-9559-30010AEACD94}"/>
    <cellStyle name="Normal 6 6 11 2 2" xfId="6932" xr:uid="{5F43F7E1-3D58-490A-A38A-B2E9E3153C5C}"/>
    <cellStyle name="Normal 6 6 11 3" xfId="6933" xr:uid="{2AC21677-2D8D-4ABA-AF0D-9E81ED3371C0}"/>
    <cellStyle name="Normal 6 6 12" xfId="3246" xr:uid="{0D39312D-51D7-4284-960D-12A7D0590B83}"/>
    <cellStyle name="Normal 6 6 12 2" xfId="6934" xr:uid="{F7F7FD55-87FF-443B-9203-F078AA228FFA}"/>
    <cellStyle name="Normal 6 6 13" xfId="4348" xr:uid="{070EAD61-CE1E-4C92-A494-7D143540F301}"/>
    <cellStyle name="Normal 6 6 14" xfId="8899" xr:uid="{9102BE3F-5A56-4111-A3B0-D546D17D29D5}"/>
    <cellStyle name="Normal 6 6 2" xfId="341" xr:uid="{8B644D60-77EB-47D1-A427-693E02D6DEB8}"/>
    <cellStyle name="Normal 6 6 2 2" xfId="342" xr:uid="{433D71BB-73EE-417E-9A28-465D5C3A9435}"/>
    <cellStyle name="Normal 6 6 2 2 2" xfId="343" xr:uid="{A5AF8686-95CE-46B4-A130-D1F1B8575613}"/>
    <cellStyle name="Normal 6 6 2 2 2 2" xfId="698" xr:uid="{C8A6CA9B-28AF-40F0-ABF4-70111253CC43}"/>
    <cellStyle name="Normal 6 6 2 2 2 2 2" xfId="3247" xr:uid="{349E7754-546B-4CCE-9971-7E07DB31517F}"/>
    <cellStyle name="Normal 6 6 2 2 2 2 2 2" xfId="3248" xr:uid="{6CBE37A1-CF55-4ED5-9A61-4DF2B76155D7}"/>
    <cellStyle name="Normal 6 6 2 2 2 2 2 2 2" xfId="6935" xr:uid="{CE9F3D90-12E4-48AB-8136-3C8556204C94}"/>
    <cellStyle name="Normal 6 6 2 2 2 2 2 3" xfId="6936" xr:uid="{AD2CFF53-7E8B-4F10-8D36-83C10E8DCAC8}"/>
    <cellStyle name="Normal 6 6 2 2 2 2 3" xfId="3249" xr:uid="{BCA26F0D-A4EB-4F8C-B0AF-2F004B987CA8}"/>
    <cellStyle name="Normal 6 6 2 2 2 2 3 2" xfId="6937" xr:uid="{E7FAC978-4FB1-4544-A0FC-59FB6D04A1A4}"/>
    <cellStyle name="Normal 6 6 2 2 2 2 4" xfId="4349" xr:uid="{E7946AF5-9890-43EF-B90C-4B7268921933}"/>
    <cellStyle name="Normal 6 6 2 2 2 3" xfId="3250" xr:uid="{5AEB122E-8936-4EAA-AED9-3A97C2D64C14}"/>
    <cellStyle name="Normal 6 6 2 2 2 3 2" xfId="3251" xr:uid="{47F6347F-3B4A-4C9F-AAA9-A35D50FC94F7}"/>
    <cellStyle name="Normal 6 6 2 2 2 3 2 2" xfId="6938" xr:uid="{D1C12AE9-024B-49A1-AE0F-F05DD1FD440C}"/>
    <cellStyle name="Normal 6 6 2 2 2 3 3" xfId="6939" xr:uid="{E1B90E97-6479-43A3-AF9A-9189B2CA5E8A}"/>
    <cellStyle name="Normal 6 6 2 2 2 4" xfId="3252" xr:uid="{68187B13-64A2-4AC8-9BF4-1B380D142D05}"/>
    <cellStyle name="Normal 6 6 2 2 2 4 2" xfId="6940" xr:uid="{75AE6B0E-4010-494F-A716-CE5DEF66B79B}"/>
    <cellStyle name="Normal 6 6 2 2 2 5" xfId="4350" xr:uid="{02F5B362-066C-44C3-AD2D-906F523B1255}"/>
    <cellStyle name="Normal 6 6 2 2 3" xfId="697" xr:uid="{9A104704-9A46-432A-9249-D74235F8B779}"/>
    <cellStyle name="Normal 6 6 2 2 3 2" xfId="3253" xr:uid="{D9F75302-E959-4530-A06D-7BEED8FBA2AD}"/>
    <cellStyle name="Normal 6 6 2 2 3 2 2" xfId="3254" xr:uid="{CA8AE551-D54B-456A-984D-F821FAB2BA72}"/>
    <cellStyle name="Normal 6 6 2 2 3 2 2 2" xfId="6941" xr:uid="{2EB42F60-C6A5-4764-A1F7-156A958EB8B2}"/>
    <cellStyle name="Normal 6 6 2 2 3 2 3" xfId="6942" xr:uid="{38D71036-0BA1-4047-83EC-9263843B9140}"/>
    <cellStyle name="Normal 6 6 2 2 3 3" xfId="3255" xr:uid="{DA5C3A44-81B7-4D00-8B3F-BB92EE5039DB}"/>
    <cellStyle name="Normal 6 6 2 2 3 3 2" xfId="6943" xr:uid="{0E1BAB60-8F03-4BD1-B595-5D20B28749F3}"/>
    <cellStyle name="Normal 6 6 2 2 3 4" xfId="4351" xr:uid="{C44E5901-7BC5-428C-ABA4-1A00FE784376}"/>
    <cellStyle name="Normal 6 6 2 2 4" xfId="3256" xr:uid="{5A516619-E221-43AE-8293-D32E138A091C}"/>
    <cellStyle name="Normal 6 6 2 2 4 2" xfId="3257" xr:uid="{92D7910B-86F2-42D9-8ADF-4B3C50E67A83}"/>
    <cellStyle name="Normal 6 6 2 2 4 2 2" xfId="6944" xr:uid="{36EA9132-FA4B-47FC-AE22-41FF02395F83}"/>
    <cellStyle name="Normal 6 6 2 2 4 3" xfId="6945" xr:uid="{4C5512E4-6502-4B21-9D8F-1F8D79D93781}"/>
    <cellStyle name="Normal 6 6 2 2 5" xfId="3258" xr:uid="{90D392A0-30BF-4C9F-9DEF-387C197F2E56}"/>
    <cellStyle name="Normal 6 6 2 2 5 2" xfId="6946" xr:uid="{1A7256A8-1ED9-42D9-8B02-ABC92A566CE4}"/>
    <cellStyle name="Normal 6 6 2 2 6" xfId="4352" xr:uid="{21397E9A-0A2F-4402-8577-5237DCE6E73A}"/>
    <cellStyle name="Normal 6 6 2 3" xfId="344" xr:uid="{FBDD33B7-2A69-4BEC-8BBA-BA04603B4E12}"/>
    <cellStyle name="Normal 6 6 2 3 2" xfId="699" xr:uid="{7A0F0EDE-BEF3-4E39-AAE8-8A4BACBA7225}"/>
    <cellStyle name="Normal 6 6 2 3 2 2" xfId="3259" xr:uid="{F105F3EB-8D94-4F6D-AB69-258471D64CDB}"/>
    <cellStyle name="Normal 6 6 2 3 2 2 2" xfId="3260" xr:uid="{CF314A25-04D2-495A-826E-1EA19497E98D}"/>
    <cellStyle name="Normal 6 6 2 3 2 2 2 2" xfId="6947" xr:uid="{3BAD59BA-1807-47F2-B87C-B196607B98AD}"/>
    <cellStyle name="Normal 6 6 2 3 2 2 3" xfId="6948" xr:uid="{44950B64-DA06-4FB8-A528-39F1E44A3302}"/>
    <cellStyle name="Normal 6 6 2 3 2 3" xfId="3261" xr:uid="{A2FAC13D-387A-4CF9-B564-E032C7111733}"/>
    <cellStyle name="Normal 6 6 2 3 2 3 2" xfId="6949" xr:uid="{CB0A16B3-D64C-4FDC-8286-99C4E4C4645B}"/>
    <cellStyle name="Normal 6 6 2 3 2 4" xfId="4353" xr:uid="{D73E6155-A999-460B-BD35-A78B3D6BDC7B}"/>
    <cellStyle name="Normal 6 6 2 3 3" xfId="3262" xr:uid="{550EA97C-DBD8-4AB8-8B3D-0F4385C2C1DB}"/>
    <cellStyle name="Normal 6 6 2 3 3 2" xfId="3263" xr:uid="{8D14624E-6B1D-45BF-BA08-E5345DAB52A4}"/>
    <cellStyle name="Normal 6 6 2 3 3 2 2" xfId="6950" xr:uid="{E565F157-A581-4C90-B0F0-B6CDC9FECA7C}"/>
    <cellStyle name="Normal 6 6 2 3 3 3" xfId="6951" xr:uid="{A47E67FE-D4D0-4D33-BF11-AF3D79DA6DD9}"/>
    <cellStyle name="Normal 6 6 2 3 4" xfId="3264" xr:uid="{AC2BF13C-8F32-45FD-AA2B-8FF9F17F54EB}"/>
    <cellStyle name="Normal 6 6 2 3 4 2" xfId="6952" xr:uid="{D7BEBCC6-A276-4FB1-B4B1-12A16A7D4D45}"/>
    <cellStyle name="Normal 6 6 2 3 5" xfId="4354" xr:uid="{8A63E420-8373-4F34-B66D-E67B5FD0EE74}"/>
    <cellStyle name="Normal 6 6 2 4" xfId="696" xr:uid="{6717216E-95A3-4EA0-8241-755A3E983A8A}"/>
    <cellStyle name="Normal 6 6 2 4 2" xfId="3265" xr:uid="{693B2D6B-6417-4B13-B706-53E13A4980E7}"/>
    <cellStyle name="Normal 6 6 2 4 2 2" xfId="3266" xr:uid="{D96F9CF0-6B4C-43F5-B371-067101B65C4A}"/>
    <cellStyle name="Normal 6 6 2 4 2 2 2" xfId="6953" xr:uid="{07DA08E8-E703-432B-8685-2AE7285F0A15}"/>
    <cellStyle name="Normal 6 6 2 4 2 3" xfId="6954" xr:uid="{327F1100-0F79-4DE4-9491-D0AE516B1181}"/>
    <cellStyle name="Normal 6 6 2 4 3" xfId="3267" xr:uid="{F1E924D7-C7E2-44B9-B944-80898C893B03}"/>
    <cellStyle name="Normal 6 6 2 4 3 2" xfId="6955" xr:uid="{F6473883-6A25-411B-94FD-636E19504FBB}"/>
    <cellStyle name="Normal 6 6 2 4 4" xfId="4355" xr:uid="{FFAA3B83-4943-4F6E-8C92-5175349BCF32}"/>
    <cellStyle name="Normal 6 6 2 5" xfId="3268" xr:uid="{228DF9CB-DDF7-40C3-B83E-6DBD0979AC51}"/>
    <cellStyle name="Normal 6 6 2 5 2" xfId="3269" xr:uid="{F5355D26-C489-41FF-B947-09F62623D1A7}"/>
    <cellStyle name="Normal 6 6 2 5 2 2" xfId="6956" xr:uid="{E1B73475-4F51-435C-BE36-DA9B303D1A68}"/>
    <cellStyle name="Normal 6 6 2 5 3" xfId="6957" xr:uid="{E52D50EF-63A3-448C-9189-92A390583DA8}"/>
    <cellStyle name="Normal 6 6 2 6" xfId="3270" xr:uid="{1D5E024E-E8ED-4339-A0F3-3B3ADE207470}"/>
    <cellStyle name="Normal 6 6 2 6 2" xfId="6958" xr:uid="{14B04E39-D213-4FFE-8EAB-A86A4045E2B3}"/>
    <cellStyle name="Normal 6 6 2 7" xfId="4356" xr:uid="{91F184A9-988C-45B0-9F2A-52D0FB9A594C}"/>
    <cellStyle name="Normal 6 6 3" xfId="345" xr:uid="{760D5614-CE6B-4C34-AF92-D2980619E5FE}"/>
    <cellStyle name="Normal 6 6 3 2" xfId="346" xr:uid="{C41ADF71-028C-4248-8020-2AB2DA0B95EC}"/>
    <cellStyle name="Normal 6 6 3 2 2" xfId="347" xr:uid="{DC2B0F1D-61CB-4EC1-ACF7-03AFB9F5FB49}"/>
    <cellStyle name="Normal 6 6 3 2 2 2" xfId="702" xr:uid="{8D9945FC-3D90-42AC-AD67-08C947DF27DB}"/>
    <cellStyle name="Normal 6 6 3 2 2 2 2" xfId="3271" xr:uid="{9202128B-5DA4-42ED-94F5-EE3352FA4B36}"/>
    <cellStyle name="Normal 6 6 3 2 2 2 2 2" xfId="3272" xr:uid="{17D08199-EAA4-4EEA-91C8-A8E44755F20D}"/>
    <cellStyle name="Normal 6 6 3 2 2 2 2 2 2" xfId="6959" xr:uid="{753740D6-A445-433E-BD3D-F90EC7FBEC28}"/>
    <cellStyle name="Normal 6 6 3 2 2 2 2 3" xfId="6960" xr:uid="{791EB3ED-9369-4980-925C-34B3B85DB19C}"/>
    <cellStyle name="Normal 6 6 3 2 2 2 3" xfId="3273" xr:uid="{5CE0BD13-32B6-49D5-A876-4905F1CF3F51}"/>
    <cellStyle name="Normal 6 6 3 2 2 2 3 2" xfId="6961" xr:uid="{1C9D675D-06F1-47C7-9A92-C314D8A5C1A1}"/>
    <cellStyle name="Normal 6 6 3 2 2 2 4" xfId="4357" xr:uid="{407F1C05-AA9A-45A2-B601-55B37342AB96}"/>
    <cellStyle name="Normal 6 6 3 2 2 3" xfId="3274" xr:uid="{59E38AE3-0ED6-4BF5-9A9E-15185E74EDF3}"/>
    <cellStyle name="Normal 6 6 3 2 2 3 2" xfId="3275" xr:uid="{731FD7B7-A459-4F7D-A98B-04BC7FDE2A25}"/>
    <cellStyle name="Normal 6 6 3 2 2 3 2 2" xfId="6962" xr:uid="{390CA4DC-A8DA-4A07-997F-C4E61F92FCEF}"/>
    <cellStyle name="Normal 6 6 3 2 2 3 3" xfId="6963" xr:uid="{2B3EF5FD-1F7D-4448-86F9-CC53737AE7A5}"/>
    <cellStyle name="Normal 6 6 3 2 2 4" xfId="3276" xr:uid="{814F7533-F5E4-451B-8005-D21F351130E9}"/>
    <cellStyle name="Normal 6 6 3 2 2 4 2" xfId="6964" xr:uid="{9A7E27DB-DD78-4954-A02E-860BAE3A6BC3}"/>
    <cellStyle name="Normal 6 6 3 2 2 5" xfId="4358" xr:uid="{8062BD38-1E0C-4CB6-99AE-9B0A418FA52E}"/>
    <cellStyle name="Normal 6 6 3 2 3" xfId="701" xr:uid="{710E8FBA-FDD1-44D7-A91A-98FC9DF2DA2F}"/>
    <cellStyle name="Normal 6 6 3 2 3 2" xfId="3277" xr:uid="{6B497094-0254-411D-B4A3-584E545C319B}"/>
    <cellStyle name="Normal 6 6 3 2 3 2 2" xfId="3278" xr:uid="{0E8F477C-ADAC-4AA1-A063-AA0F7EC1DEC7}"/>
    <cellStyle name="Normal 6 6 3 2 3 2 2 2" xfId="6965" xr:uid="{E97BDC66-EFE6-4560-9234-04968ADBB9A4}"/>
    <cellStyle name="Normal 6 6 3 2 3 2 3" xfId="6966" xr:uid="{DF809227-E244-4BB0-B851-328C3CA58390}"/>
    <cellStyle name="Normal 6 6 3 2 3 3" xfId="3279" xr:uid="{8945D5C7-BE00-460D-BB19-E2A26209C9AF}"/>
    <cellStyle name="Normal 6 6 3 2 3 3 2" xfId="6967" xr:uid="{98EE986F-2433-4C6A-AF6F-C42F18C3263D}"/>
    <cellStyle name="Normal 6 6 3 2 3 4" xfId="4359" xr:uid="{D37E13FF-1388-4A66-BAE7-BD6A2DBA444C}"/>
    <cellStyle name="Normal 6 6 3 2 4" xfId="3280" xr:uid="{5AE04527-E2FC-4D19-84ED-296FD30D2617}"/>
    <cellStyle name="Normal 6 6 3 2 4 2" xfId="3281" xr:uid="{60FAC10B-EF77-4AB9-9867-99714C7A21E3}"/>
    <cellStyle name="Normal 6 6 3 2 4 2 2" xfId="6968" xr:uid="{0167C9D6-E1E5-4540-B82A-5F5CE12A74FE}"/>
    <cellStyle name="Normal 6 6 3 2 4 3" xfId="6969" xr:uid="{7F9CD379-BC8E-45EC-8A13-03CB8EC4E6B4}"/>
    <cellStyle name="Normal 6 6 3 2 5" xfId="3282" xr:uid="{8194A92E-684B-409D-93E0-30B23D211D43}"/>
    <cellStyle name="Normal 6 6 3 2 5 2" xfId="6970" xr:uid="{560B4D33-716D-4E18-B473-FFA1525461D4}"/>
    <cellStyle name="Normal 6 6 3 2 6" xfId="4360" xr:uid="{4EF6383A-D397-4687-8E2F-19797C7E0594}"/>
    <cellStyle name="Normal 6 6 3 3" xfId="348" xr:uid="{F49B3603-C937-42F5-AA02-3ACE388228E3}"/>
    <cellStyle name="Normal 6 6 3 3 2" xfId="703" xr:uid="{90F953DC-4DB5-4031-AF97-E760926E72E2}"/>
    <cellStyle name="Normal 6 6 3 3 2 2" xfId="3283" xr:uid="{502930CD-5D44-49BD-977F-B7B7C2EE2121}"/>
    <cellStyle name="Normal 6 6 3 3 2 2 2" xfId="3284" xr:uid="{8485B0D8-8659-4D1E-B772-D9A4BBA90C74}"/>
    <cellStyle name="Normal 6 6 3 3 2 2 2 2" xfId="6971" xr:uid="{5A25250A-DDAC-43DB-B95E-22F7AF24AB23}"/>
    <cellStyle name="Normal 6 6 3 3 2 2 3" xfId="6972" xr:uid="{790B21BB-979F-4E3C-8313-09D970573BE9}"/>
    <cellStyle name="Normal 6 6 3 3 2 3" xfId="3285" xr:uid="{DAB03414-B4E5-40EF-8A54-EE3DABB92928}"/>
    <cellStyle name="Normal 6 6 3 3 2 3 2" xfId="6973" xr:uid="{46309D72-DAD5-432C-ABF1-C7A86FDC41DA}"/>
    <cellStyle name="Normal 6 6 3 3 2 4" xfId="4361" xr:uid="{3B4BDEC3-E88F-4D31-B069-0995E8A5011C}"/>
    <cellStyle name="Normal 6 6 3 3 3" xfId="3286" xr:uid="{AF9DF11C-D1CB-4743-A6BD-0BCFC6A564E5}"/>
    <cellStyle name="Normal 6 6 3 3 3 2" xfId="3287" xr:uid="{E3DFE9C2-161A-4A7E-B8E6-AF35E24B3C7A}"/>
    <cellStyle name="Normal 6 6 3 3 3 2 2" xfId="6974" xr:uid="{6286F087-732C-4595-B6AD-FC0AC998D79D}"/>
    <cellStyle name="Normal 6 6 3 3 3 3" xfId="6975" xr:uid="{0FEEB11E-8906-4D0E-A2BB-5F54FC3FD485}"/>
    <cellStyle name="Normal 6 6 3 3 4" xfId="3288" xr:uid="{01FC9384-2B58-42E1-A023-3F836378AAE9}"/>
    <cellStyle name="Normal 6 6 3 3 4 2" xfId="6976" xr:uid="{127022BD-8C53-4ED7-B201-07B1D38FAD77}"/>
    <cellStyle name="Normal 6 6 3 3 5" xfId="4362" xr:uid="{4F2EB15C-A4B5-42F7-9304-B66AF0BC7FAB}"/>
    <cellStyle name="Normal 6 6 3 4" xfId="700" xr:uid="{8311647C-2713-4E2F-9645-6E3F5FEEDC86}"/>
    <cellStyle name="Normal 6 6 3 4 2" xfId="3289" xr:uid="{10A7EFB6-6984-4B3E-BF18-5D646A9BDE43}"/>
    <cellStyle name="Normal 6 6 3 4 2 2" xfId="3290" xr:uid="{EA27AC36-1FA6-4F5D-913C-BDFE72E8AE0B}"/>
    <cellStyle name="Normal 6 6 3 4 2 2 2" xfId="6977" xr:uid="{37687F8A-6557-4E1F-8993-D7B88D2AC8EB}"/>
    <cellStyle name="Normal 6 6 3 4 2 3" xfId="6978" xr:uid="{7289E757-4C12-4659-8232-D9EE3B3A5362}"/>
    <cellStyle name="Normal 6 6 3 4 3" xfId="3291" xr:uid="{96162F58-325C-4C2F-958A-2E6739D6B06D}"/>
    <cellStyle name="Normal 6 6 3 4 3 2" xfId="6979" xr:uid="{C83B536F-D495-4681-9FF5-ED5DB48869D1}"/>
    <cellStyle name="Normal 6 6 3 4 4" xfId="4363" xr:uid="{50AB6309-79AF-474B-9259-81C6192EE4D9}"/>
    <cellStyle name="Normal 6 6 3 5" xfId="3292" xr:uid="{6BE207B4-8667-4A17-A21B-E64A373D2702}"/>
    <cellStyle name="Normal 6 6 3 5 2" xfId="3293" xr:uid="{5AE3DA5C-B7E1-4228-B122-B71BA0945571}"/>
    <cellStyle name="Normal 6 6 3 5 2 2" xfId="6980" xr:uid="{8964E9CD-5B3B-4EF3-9543-BA2DC8AD5719}"/>
    <cellStyle name="Normal 6 6 3 5 3" xfId="6981" xr:uid="{36D9E8D6-8345-46A4-BBA9-ED08C0AAFF93}"/>
    <cellStyle name="Normal 6 6 3 6" xfId="3294" xr:uid="{8AB87CA2-E363-4463-9032-EE634FC65E57}"/>
    <cellStyle name="Normal 6 6 3 6 2" xfId="6982" xr:uid="{FD55DBCF-6484-4E20-B7F9-5DDC5C0A8F5E}"/>
    <cellStyle name="Normal 6 6 3 7" xfId="4364" xr:uid="{6721DD23-5BEF-4EA9-83E8-747F3CF5DE9F}"/>
    <cellStyle name="Normal 6 6 4" xfId="349" xr:uid="{E1E3764F-B2BF-4EFA-AFDE-7F443F0CA5CD}"/>
    <cellStyle name="Normal 6 6 4 2" xfId="350" xr:uid="{9A89FC39-3EAC-48CA-85CD-777ED593AD64}"/>
    <cellStyle name="Normal 6 6 4 2 2" xfId="705" xr:uid="{0D551ECA-C894-4931-A759-41331E51C412}"/>
    <cellStyle name="Normal 6 6 4 2 2 2" xfId="3295" xr:uid="{833E4358-A14D-4C3C-AB3A-5698E28AA44F}"/>
    <cellStyle name="Normal 6 6 4 2 2 2 2" xfId="3296" xr:uid="{2807AE95-4FDD-482F-AA4A-83C708F851FB}"/>
    <cellStyle name="Normal 6 6 4 2 2 2 2 2" xfId="6983" xr:uid="{B4F1664D-E45C-43D2-B2BB-55B9BA2BFBEC}"/>
    <cellStyle name="Normal 6 6 4 2 2 2 3" xfId="6984" xr:uid="{440543D9-A2D1-42D7-9B89-92041B3F1837}"/>
    <cellStyle name="Normal 6 6 4 2 2 3" xfId="3297" xr:uid="{0A419DBF-72B1-46C7-9350-77A87C083C32}"/>
    <cellStyle name="Normal 6 6 4 2 2 3 2" xfId="6985" xr:uid="{35827B28-CEFE-4EA9-A01D-30D9E987C9E8}"/>
    <cellStyle name="Normal 6 6 4 2 2 4" xfId="4365" xr:uid="{8110B76C-F103-4894-80F6-3A985A4C9807}"/>
    <cellStyle name="Normal 6 6 4 2 3" xfId="3298" xr:uid="{D379ADA1-8D9B-43CD-AF39-0092E4031F70}"/>
    <cellStyle name="Normal 6 6 4 2 3 2" xfId="3299" xr:uid="{7791D970-43AE-46A4-97F7-AD7B5936BA3B}"/>
    <cellStyle name="Normal 6 6 4 2 3 2 2" xfId="6986" xr:uid="{C4E74C29-7164-44CB-A630-D3EC20961769}"/>
    <cellStyle name="Normal 6 6 4 2 3 3" xfId="6987" xr:uid="{2B481964-8F8C-4A61-9873-2DAEFEAB6707}"/>
    <cellStyle name="Normal 6 6 4 2 4" xfId="3300" xr:uid="{614B5838-59C3-4066-9D27-7C1F2D8C4E0A}"/>
    <cellStyle name="Normal 6 6 4 2 4 2" xfId="6988" xr:uid="{6C75A44F-B533-4D05-BB76-0E8159DA414D}"/>
    <cellStyle name="Normal 6 6 4 2 5" xfId="4366" xr:uid="{80B4A1DA-F90C-441B-A033-B41CEFEEA842}"/>
    <cellStyle name="Normal 6 6 4 3" xfId="704" xr:uid="{203DD796-7075-4525-B18E-17B51DBC4B79}"/>
    <cellStyle name="Normal 6 6 4 3 2" xfId="3301" xr:uid="{4F5F25B7-E0F8-437A-94F7-AA3695DFCC22}"/>
    <cellStyle name="Normal 6 6 4 3 2 2" xfId="3302" xr:uid="{8114D4FD-3112-476B-849D-1D295B475AB3}"/>
    <cellStyle name="Normal 6 6 4 3 2 2 2" xfId="6989" xr:uid="{C1F70F28-21AC-4197-A3E8-FF6B0D1521EA}"/>
    <cellStyle name="Normal 6 6 4 3 2 3" xfId="6990" xr:uid="{056CC546-F163-4733-9F20-65A162F7AF0F}"/>
    <cellStyle name="Normal 6 6 4 3 3" xfId="3303" xr:uid="{670F2197-8B20-4150-AC3F-C4903649B8CC}"/>
    <cellStyle name="Normal 6 6 4 3 3 2" xfId="6991" xr:uid="{718DB645-7058-4E91-A561-0C5593124E29}"/>
    <cellStyle name="Normal 6 6 4 3 4" xfId="4367" xr:uid="{BB67FFEF-25DF-47F6-8037-85595FCB0FEB}"/>
    <cellStyle name="Normal 6 6 4 4" xfId="3304" xr:uid="{4B24D77E-87D5-438D-9355-E4D3E7680B2F}"/>
    <cellStyle name="Normal 6 6 4 4 2" xfId="3305" xr:uid="{052BDFB2-C30C-4785-BF37-AE0B0F8857C0}"/>
    <cellStyle name="Normal 6 6 4 4 2 2" xfId="6992" xr:uid="{14B409F3-D1EF-4131-AC01-460D85832A7B}"/>
    <cellStyle name="Normal 6 6 4 4 3" xfId="6993" xr:uid="{7D299B68-A320-488A-B408-C20C31E47607}"/>
    <cellStyle name="Normal 6 6 4 5" xfId="3306" xr:uid="{510A5098-18A0-49ED-B2B0-DE8F52C8EA71}"/>
    <cellStyle name="Normal 6 6 4 5 2" xfId="6994" xr:uid="{8995D717-F8E2-4F55-A1FF-FCF539689EBC}"/>
    <cellStyle name="Normal 6 6 4 6" xfId="4368" xr:uid="{174906B4-E40A-4D70-9EB4-6EFAF086ABE2}"/>
    <cellStyle name="Normal 6 6 5" xfId="351" xr:uid="{2ED65A29-7AF6-4356-8F5C-85D16FA9C6AE}"/>
    <cellStyle name="Normal 6 6 5 2" xfId="352" xr:uid="{07A4A8F0-F9D2-4440-98E4-8588BC8B3C45}"/>
    <cellStyle name="Normal 6 6 5 2 2" xfId="707" xr:uid="{3D34D0F9-6E07-417D-B688-CB6503029D8B}"/>
    <cellStyle name="Normal 6 6 5 2 2 2" xfId="3307" xr:uid="{43C268D7-6AA3-4C45-889C-E27F04F37CF1}"/>
    <cellStyle name="Normal 6 6 5 2 2 2 2" xfId="3308" xr:uid="{E7951CA0-1A4B-4C14-8530-D3C3E346F579}"/>
    <cellStyle name="Normal 6 6 5 2 2 2 2 2" xfId="6995" xr:uid="{C5AF15F7-5FFB-4A51-911A-281DCB7AC349}"/>
    <cellStyle name="Normal 6 6 5 2 2 2 3" xfId="6996" xr:uid="{A7DD68F5-0FCA-42C0-9D0E-C582A4E3C5F8}"/>
    <cellStyle name="Normal 6 6 5 2 2 3" xfId="3309" xr:uid="{759F4A90-5A8A-4630-8965-A7D6404118A9}"/>
    <cellStyle name="Normal 6 6 5 2 2 3 2" xfId="6997" xr:uid="{5F5043AE-3722-4C56-A0F7-6EEFC0A285D5}"/>
    <cellStyle name="Normal 6 6 5 2 2 4" xfId="4369" xr:uid="{40638FE1-96AA-4956-8F91-0CC32EB792F1}"/>
    <cellStyle name="Normal 6 6 5 2 3" xfId="3310" xr:uid="{718A497E-1EC5-4FB6-AD02-823734947383}"/>
    <cellStyle name="Normal 6 6 5 2 3 2" xfId="3311" xr:uid="{1A8329BD-9E14-448B-BDDF-1837FEBD2384}"/>
    <cellStyle name="Normal 6 6 5 2 3 2 2" xfId="6998" xr:uid="{FF8E7C95-ADED-42BC-8984-16721B3EA984}"/>
    <cellStyle name="Normal 6 6 5 2 3 3" xfId="6999" xr:uid="{7A5FD5C7-0B4D-4594-B71F-4B8DB09CAC61}"/>
    <cellStyle name="Normal 6 6 5 2 4" xfId="3312" xr:uid="{DA78D208-D8C8-420C-94F9-38CA1CA41F8B}"/>
    <cellStyle name="Normal 6 6 5 2 4 2" xfId="7000" xr:uid="{B450EAF7-7BDE-4844-BF37-E2346DE2FEAF}"/>
    <cellStyle name="Normal 6 6 5 2 5" xfId="4370" xr:uid="{CB161254-6563-4369-8C08-EBCFE2E0FF63}"/>
    <cellStyle name="Normal 6 6 5 3" xfId="706" xr:uid="{FD60F8CC-FE1F-4D0E-89C2-25A383F9721C}"/>
    <cellStyle name="Normal 6 6 5 3 2" xfId="3313" xr:uid="{94325BFF-FECB-4412-9AED-632E23A65AE7}"/>
    <cellStyle name="Normal 6 6 5 3 2 2" xfId="3314" xr:uid="{20DC4A5D-5880-4D12-8768-86B18E89A85F}"/>
    <cellStyle name="Normal 6 6 5 3 2 2 2" xfId="7001" xr:uid="{F427B612-4524-40D3-8397-CF949846D48B}"/>
    <cellStyle name="Normal 6 6 5 3 2 3" xfId="7002" xr:uid="{B944E0E2-4234-4FD7-B8A1-B093489BE2F1}"/>
    <cellStyle name="Normal 6 6 5 3 3" xfId="3315" xr:uid="{3E0110F1-2FC1-444E-A922-6427BD41A338}"/>
    <cellStyle name="Normal 6 6 5 3 3 2" xfId="7003" xr:uid="{AEB92F99-7FBB-4296-B59F-601DF22B9EED}"/>
    <cellStyle name="Normal 6 6 5 3 4" xfId="4371" xr:uid="{93FE9AD9-96B4-4A2D-B4DD-ABEF982ABD1B}"/>
    <cellStyle name="Normal 6 6 5 4" xfId="3316" xr:uid="{7F7E1968-B230-4177-BD08-C4D1418CF508}"/>
    <cellStyle name="Normal 6 6 5 4 2" xfId="3317" xr:uid="{370C5AF7-3EAF-4F87-A128-751584EEBB8D}"/>
    <cellStyle name="Normal 6 6 5 4 2 2" xfId="7004" xr:uid="{B030F6EC-6E04-4862-A6F4-3E4E7ACFD0FA}"/>
    <cellStyle name="Normal 6 6 5 4 3" xfId="7005" xr:uid="{ECFD5EDF-C6F3-4664-BACF-CDD09CEAB3CD}"/>
    <cellStyle name="Normal 6 6 5 5" xfId="3318" xr:uid="{86DA0D25-22CC-41EE-9ACB-F78BA54C6EBC}"/>
    <cellStyle name="Normal 6 6 5 5 2" xfId="7006" xr:uid="{89E71C92-CC4D-4C6C-AE56-69B101499F9F}"/>
    <cellStyle name="Normal 6 6 5 6" xfId="4372" xr:uid="{78DFAC82-2854-4324-A9F7-84FAB7E9E8DC}"/>
    <cellStyle name="Normal 6 6 6" xfId="353" xr:uid="{E9259548-45E5-4363-B30B-5F2CD06F3A65}"/>
    <cellStyle name="Normal 6 6 6 2" xfId="354" xr:uid="{AFD10143-6099-4965-BF93-5291B1C118D7}"/>
    <cellStyle name="Normal 6 6 6 2 2" xfId="709" xr:uid="{B058B7E9-8BF3-41A4-ACF4-B5604A3F7A6B}"/>
    <cellStyle name="Normal 6 6 6 2 2 2" xfId="3319" xr:uid="{195FDE89-5487-44BB-BF2D-F240BD22570C}"/>
    <cellStyle name="Normal 6 6 6 2 2 2 2" xfId="3320" xr:uid="{20F54FFC-F78D-4883-8D8E-DAF161BDAC87}"/>
    <cellStyle name="Normal 6 6 6 2 2 2 2 2" xfId="7007" xr:uid="{F5D0DF22-D73D-4080-8DD2-F088DCCE8216}"/>
    <cellStyle name="Normal 6 6 6 2 2 2 3" xfId="7008" xr:uid="{3CFD0D9F-9F8D-4C30-B514-90E4DFD28FE6}"/>
    <cellStyle name="Normal 6 6 6 2 2 3" xfId="3321" xr:uid="{88707035-6E40-4022-BBA1-FBE86CE88F82}"/>
    <cellStyle name="Normal 6 6 6 2 2 3 2" xfId="7009" xr:uid="{896695FC-324C-45EA-B937-ECF55341DD3C}"/>
    <cellStyle name="Normal 6 6 6 2 2 4" xfId="4373" xr:uid="{1EA4D41C-C73A-4BE1-BDC1-FD1D4061867B}"/>
    <cellStyle name="Normal 6 6 6 2 3" xfId="3322" xr:uid="{E510B6ED-0F09-43B9-AD59-3DB6BFDC19DD}"/>
    <cellStyle name="Normal 6 6 6 2 3 2" xfId="3323" xr:uid="{5D35028F-A28A-4088-8CCD-8CE280E34FDD}"/>
    <cellStyle name="Normal 6 6 6 2 3 2 2" xfId="7010" xr:uid="{E8447C5A-5892-4A3D-B77E-31250F5C7868}"/>
    <cellStyle name="Normal 6 6 6 2 3 3" xfId="7011" xr:uid="{7F22E345-5F93-4DC5-96E2-EB3B1CBBB132}"/>
    <cellStyle name="Normal 6 6 6 2 4" xfId="3324" xr:uid="{7F693A99-9946-4AF0-B513-94623CB01798}"/>
    <cellStyle name="Normal 6 6 6 2 4 2" xfId="7012" xr:uid="{4730BB0F-6A45-4152-A459-77EF941D1732}"/>
    <cellStyle name="Normal 6 6 6 2 5" xfId="4374" xr:uid="{638DDC27-18A0-4148-BD47-D3545605B239}"/>
    <cellStyle name="Normal 6 6 6 3" xfId="708" xr:uid="{3F31D05A-A521-4FF7-9848-CF5E5C90B678}"/>
    <cellStyle name="Normal 6 6 6 3 2" xfId="3325" xr:uid="{FA3F68B5-6005-40A1-AA9E-13FB375AA73D}"/>
    <cellStyle name="Normal 6 6 6 3 2 2" xfId="3326" xr:uid="{480B7C9F-A835-445A-986F-03082EEA86DB}"/>
    <cellStyle name="Normal 6 6 6 3 2 2 2" xfId="7013" xr:uid="{B23D6D39-77AE-490C-84B1-5B1EFBE36F41}"/>
    <cellStyle name="Normal 6 6 6 3 2 3" xfId="7014" xr:uid="{ABD59C5B-756B-498D-9D8A-5D4FCB7FB547}"/>
    <cellStyle name="Normal 6 6 6 3 3" xfId="3327" xr:uid="{D24F4C4D-EAD9-4076-AABA-AC668CE3F360}"/>
    <cellStyle name="Normal 6 6 6 3 3 2" xfId="7015" xr:uid="{B2D3E00B-F285-4502-87A3-94DADCFA4D4C}"/>
    <cellStyle name="Normal 6 6 6 3 4" xfId="4375" xr:uid="{D8DA1E18-4B97-4441-BCB2-B946627103FF}"/>
    <cellStyle name="Normal 6 6 6 4" xfId="3328" xr:uid="{E8DBAD83-DE37-49A9-BC9B-925A0BCDD664}"/>
    <cellStyle name="Normal 6 6 6 4 2" xfId="3329" xr:uid="{72A60568-7721-4E6E-894B-DCA847ECA4FF}"/>
    <cellStyle name="Normal 6 6 6 4 2 2" xfId="7016" xr:uid="{7D7CEBD8-8E61-4E93-BF84-0494359C199F}"/>
    <cellStyle name="Normal 6 6 6 4 3" xfId="7017" xr:uid="{1AAEB544-F6F9-4F46-918F-5E9B40D63726}"/>
    <cellStyle name="Normal 6 6 6 5" xfId="3330" xr:uid="{DE7B28CA-CD8C-4EF8-885F-958E0035072E}"/>
    <cellStyle name="Normal 6 6 6 5 2" xfId="7018" xr:uid="{00F161A6-FCC3-41D3-9933-97A7ED62BC70}"/>
    <cellStyle name="Normal 6 6 6 6" xfId="4376" xr:uid="{14C72F3B-C349-4CBF-BFAE-2FF181535EBE}"/>
    <cellStyle name="Normal 6 6 7" xfId="355" xr:uid="{62985976-1CDB-4743-953B-88C42A267948}"/>
    <cellStyle name="Normal 6 6 7 2" xfId="710" xr:uid="{841586E8-8EFC-49D2-B1F4-DEC69A83624D}"/>
    <cellStyle name="Normal 6 6 7 2 2" xfId="3331" xr:uid="{E0188010-A1E0-4BFB-BDCF-58338EDA6A34}"/>
    <cellStyle name="Normal 6 6 7 2 2 2" xfId="3332" xr:uid="{5DE40FC4-4DA1-4DE3-B1C2-F30E023A6AA4}"/>
    <cellStyle name="Normal 6 6 7 2 2 2 2" xfId="7019" xr:uid="{1CB69E7F-9055-4AA5-911F-BA654E7EF4E8}"/>
    <cellStyle name="Normal 6 6 7 2 2 3" xfId="7020" xr:uid="{683EDDCF-7204-4457-BA04-A42B0C0592B1}"/>
    <cellStyle name="Normal 6 6 7 2 3" xfId="3333" xr:uid="{A9B3C68A-E0BB-4150-AE07-D9879106242C}"/>
    <cellStyle name="Normal 6 6 7 2 3 2" xfId="7021" xr:uid="{D7482549-E38D-4E0E-B477-33266B19B75B}"/>
    <cellStyle name="Normal 6 6 7 2 4" xfId="4377" xr:uid="{03A79E23-DEA4-4C2F-85F4-8322D33F83C9}"/>
    <cellStyle name="Normal 6 6 7 3" xfId="3334" xr:uid="{A6E65532-8568-47B7-B9E2-4856490B11ED}"/>
    <cellStyle name="Normal 6 6 7 3 2" xfId="3335" xr:uid="{82B370C4-6B89-4CA5-B127-38EC028D6EA4}"/>
    <cellStyle name="Normal 6 6 7 3 2 2" xfId="7022" xr:uid="{0A7E7F9F-578F-4BAC-813C-D2398FEAA789}"/>
    <cellStyle name="Normal 6 6 7 3 3" xfId="7023" xr:uid="{293308E6-AD4A-4FA6-B93F-6CA6E3D7F2EB}"/>
    <cellStyle name="Normal 6 6 7 4" xfId="3336" xr:uid="{DADE11BA-BF78-40FC-B0F0-EBD8CA37F0CA}"/>
    <cellStyle name="Normal 6 6 7 4 2" xfId="7024" xr:uid="{7656121A-5FA6-4AFD-975E-0954895DB5C4}"/>
    <cellStyle name="Normal 6 6 7 5" xfId="4378" xr:uid="{8C225F98-76A4-420D-A8B8-9233EF78C8C6}"/>
    <cellStyle name="Normal 6 6 8" xfId="695" xr:uid="{2300DBFB-8794-47C2-AABD-49CC69435BAB}"/>
    <cellStyle name="Normal 6 6 8 2" xfId="3337" xr:uid="{C4BEDD92-A8E3-4B7F-BAF5-04152307782E}"/>
    <cellStyle name="Normal 6 6 8 2 2" xfId="3338" xr:uid="{C9734953-ECFE-48D8-AEDE-00A8AF996DA5}"/>
    <cellStyle name="Normal 6 6 8 2 2 2" xfId="7025" xr:uid="{4C36D416-945D-48AB-A446-9D10AFC75E3E}"/>
    <cellStyle name="Normal 6 6 8 2 3" xfId="7026" xr:uid="{6F43801E-4B46-4035-96E3-C13783CBB39B}"/>
    <cellStyle name="Normal 6 6 8 3" xfId="3339" xr:uid="{39F01E6A-6F06-4156-8146-26E7B9D65CBA}"/>
    <cellStyle name="Normal 6 6 8 3 2" xfId="7027" xr:uid="{B838C089-637B-4F04-9E9B-324310247B2E}"/>
    <cellStyle name="Normal 6 6 8 4" xfId="4379" xr:uid="{D5ADE4B2-0736-4283-817C-EEC8DD65A4AD}"/>
    <cellStyle name="Normal 6 6 9" xfId="3340" xr:uid="{3D8B2F0D-D4CA-447F-AF02-E27BDFED7210}"/>
    <cellStyle name="Normal 6 6 9 2" xfId="3341" xr:uid="{8EBBC5B2-79AD-4706-B056-E68FC2E219CD}"/>
    <cellStyle name="Normal 6 6 9 2 2" xfId="7028" xr:uid="{30154434-BF3F-487B-8B9B-E5800373821E}"/>
    <cellStyle name="Normal 6 6 9 3" xfId="7029" xr:uid="{948163CD-4D44-4D09-A986-2E18989E97B7}"/>
    <cellStyle name="Normal 6 7" xfId="356" xr:uid="{6D1245F7-D830-4E07-96CB-01329A06A5AC}"/>
    <cellStyle name="Normal 6 7 2" xfId="357" xr:uid="{4A380BBC-FFF2-48F0-AB97-CFCBB11B201C}"/>
    <cellStyle name="Normal 6 7 2 2" xfId="358" xr:uid="{16DDECAA-1643-40E8-9D50-E654DDD58D66}"/>
    <cellStyle name="Normal 6 7 2 2 2" xfId="713" xr:uid="{B87D4DF4-4497-4E9C-B14C-9A4CD4D322A0}"/>
    <cellStyle name="Normal 6 7 2 2 2 2" xfId="3342" xr:uid="{AB7DCA25-8FF4-4ED5-A5F8-811ECDD5223F}"/>
    <cellStyle name="Normal 6 7 2 2 2 2 2" xfId="3343" xr:uid="{C6EED170-B51E-4DC6-93C7-127AE78F0D5A}"/>
    <cellStyle name="Normal 6 7 2 2 2 2 2 2" xfId="7030" xr:uid="{48B9DB50-6CC1-45E1-9F8B-8214A7210C23}"/>
    <cellStyle name="Normal 6 7 2 2 2 2 3" xfId="7031" xr:uid="{0590648C-2450-46F7-9F35-24C2B4BC8E6E}"/>
    <cellStyle name="Normal 6 7 2 2 2 3" xfId="3344" xr:uid="{1484C088-8753-4E99-A486-B4253C92FB19}"/>
    <cellStyle name="Normal 6 7 2 2 2 3 2" xfId="7032" xr:uid="{9F550D12-C65E-458D-99E5-A932B5075B92}"/>
    <cellStyle name="Normal 6 7 2 2 2 4" xfId="4380" xr:uid="{440AEF43-F293-4B85-A828-3F30CE11560D}"/>
    <cellStyle name="Normal 6 7 2 2 3" xfId="3345" xr:uid="{E2726998-1027-4586-BE21-ECDB60D26160}"/>
    <cellStyle name="Normal 6 7 2 2 3 2" xfId="3346" xr:uid="{CDD942A1-A05D-4400-8579-9851AAC9D5A1}"/>
    <cellStyle name="Normal 6 7 2 2 3 2 2" xfId="7033" xr:uid="{BB7E21F2-9111-4309-8C85-89F731F3A89C}"/>
    <cellStyle name="Normal 6 7 2 2 3 3" xfId="7034" xr:uid="{5A34B44C-6904-4254-9463-4F2C2A5536ED}"/>
    <cellStyle name="Normal 6 7 2 2 4" xfId="3347" xr:uid="{D3CDA339-D5B5-4B11-9AB2-E20AFE0F7A81}"/>
    <cellStyle name="Normal 6 7 2 2 4 2" xfId="7035" xr:uid="{F085F3E1-AA6E-42B2-805F-0DD3C56BA81F}"/>
    <cellStyle name="Normal 6 7 2 2 5" xfId="4381" xr:uid="{A14E7190-2B29-4FC5-8785-4E0E60EBD67D}"/>
    <cellStyle name="Normal 6 7 2 3" xfId="712" xr:uid="{9D3EF0A1-7C89-4843-B0C2-025CE5833CAF}"/>
    <cellStyle name="Normal 6 7 2 3 2" xfId="3348" xr:uid="{499EA902-57D1-41B1-8CA8-ADBEDE509019}"/>
    <cellStyle name="Normal 6 7 2 3 2 2" xfId="3349" xr:uid="{858F79A0-576F-442D-81FD-6022956B21D5}"/>
    <cellStyle name="Normal 6 7 2 3 2 2 2" xfId="7036" xr:uid="{7889FB71-0278-4D0B-A93B-48FA990E6513}"/>
    <cellStyle name="Normal 6 7 2 3 2 3" xfId="7037" xr:uid="{AAADD4B3-7F59-4B97-9D72-0869DC19300E}"/>
    <cellStyle name="Normal 6 7 2 3 3" xfId="3350" xr:uid="{BACBF6C7-6EAE-489A-A73C-F6281466338E}"/>
    <cellStyle name="Normal 6 7 2 3 3 2" xfId="7038" xr:uid="{307CB9BF-84CA-45E2-B381-31BAD18D0E06}"/>
    <cellStyle name="Normal 6 7 2 3 4" xfId="4382" xr:uid="{E340FFC8-F0D4-4844-A64D-D08D5FA444EB}"/>
    <cellStyle name="Normal 6 7 2 4" xfId="3351" xr:uid="{406D8D14-2937-4591-BF01-FC35CA0CB81B}"/>
    <cellStyle name="Normal 6 7 2 4 2" xfId="3352" xr:uid="{664B66F7-4AA7-4A2C-B755-C226F62404A8}"/>
    <cellStyle name="Normal 6 7 2 4 2 2" xfId="7039" xr:uid="{A22852BA-6913-4665-8BD5-59BF43DB6A23}"/>
    <cellStyle name="Normal 6 7 2 4 3" xfId="7040" xr:uid="{5E661E71-580C-4F0E-9623-195E51044C10}"/>
    <cellStyle name="Normal 6 7 2 5" xfId="3353" xr:uid="{DD9D53D5-5310-4BD9-8EE3-A50CB2A921CC}"/>
    <cellStyle name="Normal 6 7 2 5 2" xfId="7041" xr:uid="{04E14A76-B98D-4B0A-9F52-EBDC9E418DFE}"/>
    <cellStyle name="Normal 6 7 2 6" xfId="4383" xr:uid="{05F161A1-966E-4AA5-BC9C-3915FE8D09C4}"/>
    <cellStyle name="Normal 6 7 3" xfId="359" xr:uid="{776C98D6-4AAE-4B50-BFA9-D26A0B9737D8}"/>
    <cellStyle name="Normal 6 7 3 2" xfId="714" xr:uid="{F85CBEF7-8A7D-4233-B52F-694F5696294E}"/>
    <cellStyle name="Normal 6 7 3 2 2" xfId="3354" xr:uid="{981249A4-6741-43A6-BDA1-19C1E42EF542}"/>
    <cellStyle name="Normal 6 7 3 2 2 2" xfId="3355" xr:uid="{2159F860-2593-46B0-B8E6-0E0B31A82D2D}"/>
    <cellStyle name="Normal 6 7 3 2 2 2 2" xfId="7042" xr:uid="{F72B65DC-EB7C-46D9-8A4B-5C8D0126AF00}"/>
    <cellStyle name="Normal 6 7 3 2 2 3" xfId="7043" xr:uid="{6B35097A-B4B6-4EDD-A2B5-0476E2C07324}"/>
    <cellStyle name="Normal 6 7 3 2 3" xfId="3356" xr:uid="{EF484BD4-4818-4069-A637-93A8C71569F3}"/>
    <cellStyle name="Normal 6 7 3 2 3 2" xfId="7044" xr:uid="{4F9E1158-3413-4751-B66B-A8905E57D526}"/>
    <cellStyle name="Normal 6 7 3 2 4" xfId="4384" xr:uid="{DFBB631B-F3CC-445C-ABF7-102AE005598F}"/>
    <cellStyle name="Normal 6 7 3 3" xfId="3357" xr:uid="{E5D3BD5D-CC14-4A1D-B209-52C76444292C}"/>
    <cellStyle name="Normal 6 7 3 3 2" xfId="3358" xr:uid="{64017645-ADE8-4612-8002-7F9CF157DCB8}"/>
    <cellStyle name="Normal 6 7 3 3 2 2" xfId="7045" xr:uid="{C781A183-59B1-4DFC-BE0D-C1EB2B126E6C}"/>
    <cellStyle name="Normal 6 7 3 3 3" xfId="7046" xr:uid="{7EE8BEB4-FFA9-4FE4-8D33-858CCA8CC040}"/>
    <cellStyle name="Normal 6 7 3 4" xfId="3359" xr:uid="{FEEA7715-E457-4CD1-9D4A-12AB285C344F}"/>
    <cellStyle name="Normal 6 7 3 4 2" xfId="7047" xr:uid="{49580E07-3413-47BB-B946-C8BE58226EA1}"/>
    <cellStyle name="Normal 6 7 3 5" xfId="4385" xr:uid="{C46922B4-5B9B-4195-AF72-759C2494C45F}"/>
    <cellStyle name="Normal 6 7 4" xfId="711" xr:uid="{3A21EF69-AD79-4B9B-ABFB-8014821B2807}"/>
    <cellStyle name="Normal 6 7 4 2" xfId="3360" xr:uid="{3EB2612D-18C3-48B9-AB1B-61AB48A68743}"/>
    <cellStyle name="Normal 6 7 4 2 2" xfId="3361" xr:uid="{E2CC7C87-F719-4C08-A817-7072932EF756}"/>
    <cellStyle name="Normal 6 7 4 2 2 2" xfId="7048" xr:uid="{318F8896-2C64-4190-9440-38C56F25EFAB}"/>
    <cellStyle name="Normal 6 7 4 2 3" xfId="7049" xr:uid="{B94FB806-4C44-461E-BD3E-9F6DEA1C9B98}"/>
    <cellStyle name="Normal 6 7 4 3" xfId="3362" xr:uid="{75095432-F66D-4577-BA1F-7E77338F9AD4}"/>
    <cellStyle name="Normal 6 7 4 3 2" xfId="7050" xr:uid="{5FC1C85B-6CC6-4E78-A080-6A7B1EA6F6CE}"/>
    <cellStyle name="Normal 6 7 4 4" xfId="4386" xr:uid="{0D8D8A4A-6521-4675-9700-F2E8162B0C2C}"/>
    <cellStyle name="Normal 6 7 5" xfId="3363" xr:uid="{436B648D-8399-4EA3-80E4-6F8B99953197}"/>
    <cellStyle name="Normal 6 7 5 2" xfId="3364" xr:uid="{5C5749E8-504A-4393-9F47-5FB6EF008575}"/>
    <cellStyle name="Normal 6 7 5 2 2" xfId="7051" xr:uid="{DB996383-5F15-4BC5-ABCA-BFB7E712012F}"/>
    <cellStyle name="Normal 6 7 5 3" xfId="7052" xr:uid="{0631BE8B-DC51-491A-AD8C-2114132033C2}"/>
    <cellStyle name="Normal 6 7 6" xfId="3365" xr:uid="{B48C0FAB-0B08-417F-8657-F698F8D230B2}"/>
    <cellStyle name="Normal 6 7 6 2" xfId="7053" xr:uid="{81916CCE-44DD-4991-847F-E06967DA57BD}"/>
    <cellStyle name="Normal 6 7 7" xfId="4387" xr:uid="{A3372E00-A8DC-44C5-8718-929F7D2827E4}"/>
    <cellStyle name="Normal 6 7 8" xfId="8900" xr:uid="{401B0F4D-EFB1-41FB-B43D-02F7165B3D63}"/>
    <cellStyle name="Normal 6 8" xfId="360" xr:uid="{713C60C5-B4F3-4643-BB11-C234EA721AEF}"/>
    <cellStyle name="Normal 6 8 2" xfId="361" xr:uid="{70E7B04E-FF0E-4741-AEE2-306690BFDF6B}"/>
    <cellStyle name="Normal 6 8 2 2" xfId="362" xr:uid="{60573307-100C-4A51-9DC0-24669CE622A6}"/>
    <cellStyle name="Normal 6 8 2 2 2" xfId="717" xr:uid="{37F66CDD-148D-482B-97F8-C25547466F9F}"/>
    <cellStyle name="Normal 6 8 2 2 2 2" xfId="3366" xr:uid="{B12C75C9-D873-4836-82E4-5622107A19A6}"/>
    <cellStyle name="Normal 6 8 2 2 2 2 2" xfId="3367" xr:uid="{64A6DC1B-5796-4523-A9EA-4938BFFBE655}"/>
    <cellStyle name="Normal 6 8 2 2 2 2 2 2" xfId="7054" xr:uid="{1D177AE0-4F42-40E6-AF26-227485E8D5C8}"/>
    <cellStyle name="Normal 6 8 2 2 2 2 3" xfId="7055" xr:uid="{7CA637B1-2D0E-46D0-99D3-ECDC5901D097}"/>
    <cellStyle name="Normal 6 8 2 2 2 3" xfId="3368" xr:uid="{341FE0E0-25D4-4831-BFBE-5C9BD6910AD1}"/>
    <cellStyle name="Normal 6 8 2 2 2 3 2" xfId="7056" xr:uid="{6494B0D3-DD5C-4E0D-85E2-015F2CFCCCC8}"/>
    <cellStyle name="Normal 6 8 2 2 2 4" xfId="4388" xr:uid="{46609A11-3C10-472C-B0C9-E7E8B260B5F5}"/>
    <cellStyle name="Normal 6 8 2 2 3" xfId="3369" xr:uid="{FEDD1B95-86EF-4CA0-A7C2-E27C9DAC897B}"/>
    <cellStyle name="Normal 6 8 2 2 3 2" xfId="3370" xr:uid="{4EA346C7-E96F-48AB-8701-5A5CE90E8BA3}"/>
    <cellStyle name="Normal 6 8 2 2 3 2 2" xfId="7057" xr:uid="{6E22F44D-0B41-4A47-B451-6099516AD65B}"/>
    <cellStyle name="Normal 6 8 2 2 3 3" xfId="7058" xr:uid="{3284FE96-B279-4050-9335-BD87713E42B6}"/>
    <cellStyle name="Normal 6 8 2 2 4" xfId="3371" xr:uid="{81FA9744-8381-46C4-83BD-38BC4BDAA66C}"/>
    <cellStyle name="Normal 6 8 2 2 4 2" xfId="7059" xr:uid="{1CD9D641-C20C-40E9-A525-479AD9A68618}"/>
    <cellStyle name="Normal 6 8 2 2 5" xfId="4389" xr:uid="{3E437257-1F2C-4FC2-89D5-8DF31A19BA71}"/>
    <cellStyle name="Normal 6 8 2 3" xfId="716" xr:uid="{BECC7A0D-BF6D-4FE4-A230-60BF050720BA}"/>
    <cellStyle name="Normal 6 8 2 3 2" xfId="3372" xr:uid="{754CD813-4830-4D99-8069-DCA9187748CE}"/>
    <cellStyle name="Normal 6 8 2 3 2 2" xfId="3373" xr:uid="{7043CDBA-00AC-4E73-86A5-B308D8BD0D02}"/>
    <cellStyle name="Normal 6 8 2 3 2 2 2" xfId="7060" xr:uid="{A5894520-A715-4FD1-8D03-1DEF3760DCED}"/>
    <cellStyle name="Normal 6 8 2 3 2 3" xfId="7061" xr:uid="{67A906E8-F979-4233-AFA6-A29A6C5581F8}"/>
    <cellStyle name="Normal 6 8 2 3 3" xfId="3374" xr:uid="{DF3578AD-C14C-4210-89B7-C422C72CB833}"/>
    <cellStyle name="Normal 6 8 2 3 3 2" xfId="7062" xr:uid="{223F61CE-DAA2-43B9-8691-1A5CF626EF02}"/>
    <cellStyle name="Normal 6 8 2 3 4" xfId="4390" xr:uid="{60853F9C-AE4C-4E2A-A99D-5C2FCA6F9CEC}"/>
    <cellStyle name="Normal 6 8 2 4" xfId="3375" xr:uid="{F32003B7-21F0-49E8-9A99-ABA9FF57EE2B}"/>
    <cellStyle name="Normal 6 8 2 4 2" xfId="3376" xr:uid="{E568A9AF-BFA8-47B7-A84A-2D0A399D5A3B}"/>
    <cellStyle name="Normal 6 8 2 4 2 2" xfId="7063" xr:uid="{BB45DE6D-2E79-47CC-A46E-3E1F9A557B0D}"/>
    <cellStyle name="Normal 6 8 2 4 3" xfId="7064" xr:uid="{BD3D2B67-2E8B-4109-BEBB-0F10564ACD28}"/>
    <cellStyle name="Normal 6 8 2 5" xfId="3377" xr:uid="{921CBB3D-AD7E-4C81-8B4D-2C42641645D9}"/>
    <cellStyle name="Normal 6 8 2 5 2" xfId="7065" xr:uid="{D29D50F3-3F8E-4B03-9CAF-4384C96FA737}"/>
    <cellStyle name="Normal 6 8 2 6" xfId="4391" xr:uid="{05B3FD0B-52AA-4E62-B206-A42830C0E6B4}"/>
    <cellStyle name="Normal 6 8 3" xfId="363" xr:uid="{98BEFB8F-B53A-4114-95CD-00B67B05A94D}"/>
    <cellStyle name="Normal 6 8 3 2" xfId="718" xr:uid="{8BBD282A-5D22-4C34-AD33-03B48311E908}"/>
    <cellStyle name="Normal 6 8 3 2 2" xfId="3378" xr:uid="{183B0287-44F0-4401-B1E1-686EC50B8B58}"/>
    <cellStyle name="Normal 6 8 3 2 2 2" xfId="3379" xr:uid="{AD1A35AC-FAB2-4376-A3BF-EFACB19DA07F}"/>
    <cellStyle name="Normal 6 8 3 2 2 2 2" xfId="7066" xr:uid="{00DDD46A-9E52-4CA2-9889-AD6BAFCAED12}"/>
    <cellStyle name="Normal 6 8 3 2 2 3" xfId="7067" xr:uid="{AD63139E-5C36-4FB7-ACFC-B13A3FE7B110}"/>
    <cellStyle name="Normal 6 8 3 2 3" xfId="3380" xr:uid="{06DF51A4-8346-4342-A171-BE98A4268A7F}"/>
    <cellStyle name="Normal 6 8 3 2 3 2" xfId="7068" xr:uid="{354D6701-2593-4DAB-8C92-6DDA8EF7E28E}"/>
    <cellStyle name="Normal 6 8 3 2 4" xfId="4392" xr:uid="{B8B47B16-6472-4E26-96F3-6E5AE59EE8ED}"/>
    <cellStyle name="Normal 6 8 3 3" xfId="3381" xr:uid="{A62D0337-9A66-4538-8BC0-9B0ED3EA6808}"/>
    <cellStyle name="Normal 6 8 3 3 2" xfId="3382" xr:uid="{A4D4CDCA-CAD2-494A-8ABC-B89ED6F77C29}"/>
    <cellStyle name="Normal 6 8 3 3 2 2" xfId="7069" xr:uid="{EBD69B73-92EE-4F38-BB37-F5AFF3710660}"/>
    <cellStyle name="Normal 6 8 3 3 3" xfId="7070" xr:uid="{223D6FB3-B1DF-4A8D-A1A5-E037599ECF65}"/>
    <cellStyle name="Normal 6 8 3 4" xfId="3383" xr:uid="{C6E1B565-7EDB-4470-90B5-82945725E85F}"/>
    <cellStyle name="Normal 6 8 3 4 2" xfId="7071" xr:uid="{81431075-256E-45E9-87C8-6FFEB1DA58F5}"/>
    <cellStyle name="Normal 6 8 3 5" xfId="4393" xr:uid="{FF7250D4-8657-41F4-812D-8D9BF0649EF9}"/>
    <cellStyle name="Normal 6 8 4" xfId="715" xr:uid="{4E4F7544-1C03-4BF8-9205-8E81B974B708}"/>
    <cellStyle name="Normal 6 8 4 2" xfId="3384" xr:uid="{A6B74518-16D1-4610-8CE7-5007497BC225}"/>
    <cellStyle name="Normal 6 8 4 2 2" xfId="3385" xr:uid="{3751EC9E-6200-4B61-9B62-88AAEE0788DC}"/>
    <cellStyle name="Normal 6 8 4 2 2 2" xfId="7072" xr:uid="{021AD06C-60EC-4D1D-A49E-A8488BBDF958}"/>
    <cellStyle name="Normal 6 8 4 2 3" xfId="7073" xr:uid="{D176A6F0-BE73-4285-9D50-CF496C2E797A}"/>
    <cellStyle name="Normal 6 8 4 3" xfId="3386" xr:uid="{854B5CA1-773A-4A57-B68A-12B6B460C5D4}"/>
    <cellStyle name="Normal 6 8 4 3 2" xfId="7074" xr:uid="{35893B72-A9D5-4D63-9CED-9A3197AD6AE3}"/>
    <cellStyle name="Normal 6 8 4 4" xfId="4394" xr:uid="{D52BA83B-37CF-4B7A-8E23-70A872B11600}"/>
    <cellStyle name="Normal 6 8 5" xfId="3387" xr:uid="{82395CEF-AE2D-48BB-ACA5-A2A0CEDD73E9}"/>
    <cellStyle name="Normal 6 8 5 2" xfId="3388" xr:uid="{95F344CF-C051-4570-85A8-1C9722697A27}"/>
    <cellStyle name="Normal 6 8 5 2 2" xfId="7075" xr:uid="{6DEBA042-2F22-42F6-8F25-F8740584CB98}"/>
    <cellStyle name="Normal 6 8 5 3" xfId="7076" xr:uid="{ED00CD32-E920-425F-AA26-0E00E5144851}"/>
    <cellStyle name="Normal 6 8 6" xfId="3389" xr:uid="{E9FD1AEA-9E50-469E-94F5-819CF9496278}"/>
    <cellStyle name="Normal 6 8 6 2" xfId="7077" xr:uid="{46A900CD-BCCA-4E65-AD53-B71E72632137}"/>
    <cellStyle name="Normal 6 8 7" xfId="4395" xr:uid="{1382E018-3CB9-43D6-924D-76461B32A3CC}"/>
    <cellStyle name="Normal 6 8 8" xfId="8901" xr:uid="{DCF3DD59-40C4-47FD-AF25-6FC6B48A9464}"/>
    <cellStyle name="Normal 6 9" xfId="364" xr:uid="{1A2D4D1F-3069-42B3-A934-5F710E6FB066}"/>
    <cellStyle name="Normal 6 9 2" xfId="365" xr:uid="{9CBFCA72-0C8D-41A3-B326-DA6CBB908B7D}"/>
    <cellStyle name="Normal 6 9 2 2" xfId="720" xr:uid="{9807155A-E128-4FE5-91AE-E09978E02980}"/>
    <cellStyle name="Normal 6 9 2 2 2" xfId="3390" xr:uid="{10661AB9-BFC4-4E72-A177-42756C36BE55}"/>
    <cellStyle name="Normal 6 9 2 2 2 2" xfId="3391" xr:uid="{50615F5E-A191-497A-87C7-0461E12A0B48}"/>
    <cellStyle name="Normal 6 9 2 2 2 2 2" xfId="7078" xr:uid="{552AC5C4-CC2F-4A4C-A221-84919B57D7AE}"/>
    <cellStyle name="Normal 6 9 2 2 2 3" xfId="7079" xr:uid="{183D3124-4499-4E6C-9A7C-3B00DE381EE5}"/>
    <cellStyle name="Normal 6 9 2 2 3" xfId="3392" xr:uid="{0F0BD89F-4C7E-4193-AEA3-1646C2226393}"/>
    <cellStyle name="Normal 6 9 2 2 3 2" xfId="7080" xr:uid="{0C2787CD-DD85-411B-AF06-41929354B2FB}"/>
    <cellStyle name="Normal 6 9 2 2 4" xfId="4396" xr:uid="{86A47558-4CCD-4A3A-A55C-F8ABDF63BF67}"/>
    <cellStyle name="Normal 6 9 2 3" xfId="3393" xr:uid="{83FE4A75-B676-4E70-AEEE-84BC16BBE8FB}"/>
    <cellStyle name="Normal 6 9 2 3 2" xfId="3394" xr:uid="{74F817F6-1C8C-42EF-9FBF-C32DD6B28185}"/>
    <cellStyle name="Normal 6 9 2 3 2 2" xfId="7081" xr:uid="{202813B8-A687-492C-BBA4-4ADF797A1E96}"/>
    <cellStyle name="Normal 6 9 2 3 3" xfId="7082" xr:uid="{A0C9992B-2A86-4CAA-AAEB-A0CD4B36B628}"/>
    <cellStyle name="Normal 6 9 2 4" xfId="3395" xr:uid="{07F39CD5-AE2E-4237-808A-1C90AC1A6DC3}"/>
    <cellStyle name="Normal 6 9 2 4 2" xfId="7083" xr:uid="{57864565-4E5A-4529-B186-D7D366C30A17}"/>
    <cellStyle name="Normal 6 9 2 5" xfId="4397" xr:uid="{DEEB5D65-270B-45E0-8C02-3BE9013F6AF4}"/>
    <cellStyle name="Normal 6 9 3" xfId="719" xr:uid="{776705EB-901E-4102-82A1-425A4C25A2F1}"/>
    <cellStyle name="Normal 6 9 3 2" xfId="3396" xr:uid="{DEAC9335-B93F-49CB-8032-99E9528B3E35}"/>
    <cellStyle name="Normal 6 9 3 2 2" xfId="3397" xr:uid="{59C60629-06B8-4872-B018-8EC50DD71E6D}"/>
    <cellStyle name="Normal 6 9 3 2 2 2" xfId="7084" xr:uid="{6384DB37-E44B-47AD-8CA5-37F1A7266BBF}"/>
    <cellStyle name="Normal 6 9 3 2 3" xfId="7085" xr:uid="{2A2E9AAB-D97D-4A19-AB4E-E87CCCA64876}"/>
    <cellStyle name="Normal 6 9 3 3" xfId="3398" xr:uid="{D3938B6E-5F46-47C4-BC7A-5A4D8327765B}"/>
    <cellStyle name="Normal 6 9 3 3 2" xfId="7086" xr:uid="{0B668C5C-BE48-4551-A027-2FFD380299A0}"/>
    <cellStyle name="Normal 6 9 3 4" xfId="4398" xr:uid="{D0714AF1-BF93-4483-BC7E-0B05FDE23F79}"/>
    <cellStyle name="Normal 6 9 4" xfId="3399" xr:uid="{879FF65B-B8C2-409A-9694-D52051D5022C}"/>
    <cellStyle name="Normal 6 9 4 2" xfId="3400" xr:uid="{97205928-4721-4622-845A-5916C9C2F664}"/>
    <cellStyle name="Normal 6 9 4 2 2" xfId="7087" xr:uid="{EE1DE6D8-0F13-4677-865C-B6E761A5AE35}"/>
    <cellStyle name="Normal 6 9 4 3" xfId="7088" xr:uid="{B1916DBE-F63F-4B09-922F-95E17C57439F}"/>
    <cellStyle name="Normal 6 9 5" xfId="3401" xr:uid="{71B2910E-644B-4EF5-A00E-7FE159CEAD98}"/>
    <cellStyle name="Normal 6 9 5 2" xfId="7089" xr:uid="{164731DC-2EA6-4762-B0D3-4FB27A53288A}"/>
    <cellStyle name="Normal 6 9 6" xfId="4399" xr:uid="{45524C43-DC1B-402C-BFBA-BCADF4A88FBB}"/>
    <cellStyle name="Normal 60" xfId="8902" xr:uid="{CDD4D531-68AF-4602-89B2-7C0DD79CB64B}"/>
    <cellStyle name="Normal 61" xfId="8903" xr:uid="{8968AACF-2A5B-4864-BB04-F9C37A822739}"/>
    <cellStyle name="Normal 62" xfId="8904" xr:uid="{121A3046-5915-4856-84BC-3A3CB5ACC167}"/>
    <cellStyle name="Normal 63" xfId="8905" xr:uid="{B3C24A34-C861-4DF7-9C90-9EA56244DCA0}"/>
    <cellStyle name="Normal 64" xfId="8906" xr:uid="{3D7E5A87-2788-4542-95E8-F9AFC5D308F2}"/>
    <cellStyle name="Normal 65" xfId="8907" xr:uid="{B69BFB56-CC24-4393-90B4-B712351FEA9F}"/>
    <cellStyle name="Normal 66" xfId="8908" xr:uid="{53149460-4442-4EB6-B538-AA78867F9F2B}"/>
    <cellStyle name="Normal 67" xfId="8909" xr:uid="{E895E087-F6A0-4409-9C61-FD3A2EE10E61}"/>
    <cellStyle name="Normal 68" xfId="8910" xr:uid="{B6B74487-4DAF-4ECC-A1F0-CCB282470263}"/>
    <cellStyle name="Normal 69" xfId="8911" xr:uid="{6F1ECB9A-9E48-4F9B-AF3E-D8BBB3C018F7}"/>
    <cellStyle name="Normal 7" xfId="366" xr:uid="{EFEFC527-FD8B-4439-8816-4D212D1E02B6}"/>
    <cellStyle name="Normal 7 10" xfId="8913" xr:uid="{A36D4575-3841-4B28-AB4F-930E8A3D9610}"/>
    <cellStyle name="Normal 7 11" xfId="8914" xr:uid="{2623F089-B05D-4818-A939-6A2BD4A6F7B0}"/>
    <cellStyle name="Normal 7 12" xfId="8915" xr:uid="{CB7FB700-7EAF-4150-B9EC-1763B542BF76}"/>
    <cellStyle name="Normal 7 13" xfId="8916" xr:uid="{E7653DFE-1031-4460-8C67-B1BA9A47F635}"/>
    <cellStyle name="Normal 7 14" xfId="8917" xr:uid="{FE564549-DA0B-4DFF-A357-B25205AE3A6D}"/>
    <cellStyle name="Normal 7 15" xfId="8912" xr:uid="{F96D93B2-4ACD-4B87-B309-66A72DAC97CC}"/>
    <cellStyle name="Normal 7 2" xfId="37" xr:uid="{313491E3-551A-4F0B-A4FE-64B33E1791E1}"/>
    <cellStyle name="Normal 7 2 2" xfId="3402" xr:uid="{EAD859BB-5ABC-487E-AD44-920E5372AC34}"/>
    <cellStyle name="Normal 7 2 2 2" xfId="3403" xr:uid="{CF905D66-F59C-4924-AE53-2C082500D5E7}"/>
    <cellStyle name="Normal 7 2 2 2 2" xfId="3404" xr:uid="{09544D15-AFB9-428C-AE71-3A67899F02F7}"/>
    <cellStyle name="Normal 7 2 2 3" xfId="8918" xr:uid="{317D9F9F-0438-4B49-898C-DA93D3A6DBED}"/>
    <cellStyle name="Normal 7 2 3" xfId="4400" xr:uid="{548E47C8-F74A-4338-8675-7DD01227BBCD}"/>
    <cellStyle name="Normal 7 2 3 2" xfId="8919" xr:uid="{3D654D81-A290-4B32-8C6A-56E28566E955}"/>
    <cellStyle name="Normal 7 2 4" xfId="8920" xr:uid="{D8D2C652-E6D2-42E2-9BFE-9B996DC5619E}"/>
    <cellStyle name="Normal 7 2 5" xfId="367" xr:uid="{AB45BBFE-152A-46AF-ADFF-6488C798889D}"/>
    <cellStyle name="Normal 7 3" xfId="3405" xr:uid="{CE9DB330-7CE3-45E4-9F78-20927574BA1F}"/>
    <cellStyle name="Normal 7 3 2" xfId="3406" xr:uid="{55CF429B-8BC8-4B41-91BB-1ABC88BF01C2}"/>
    <cellStyle name="Normal 7 3 2 2" xfId="3407" xr:uid="{DD626EFF-DBD5-4A9D-B2C5-4FEFC7CB3D43}"/>
    <cellStyle name="Normal 7 3 3" xfId="8921" xr:uid="{48E2E295-4EFC-4FD4-96B5-FEAF0722FDD3}"/>
    <cellStyle name="Normal 7 4" xfId="3408" xr:uid="{049D88B0-1ADE-4899-A71D-1F644D9BEFDC}"/>
    <cellStyle name="Normal 7 4 2" xfId="8922" xr:uid="{5B81A9AE-9852-4BCB-B98E-7F43DFD3AC47}"/>
    <cellStyle name="Normal 7 5" xfId="3409" xr:uid="{51D0803F-C80E-4008-A3C0-B272C048D06B}"/>
    <cellStyle name="Normal 7 5 2" xfId="8923" xr:uid="{1D67E00D-394F-4FEF-B333-1DA9282443A9}"/>
    <cellStyle name="Normal 7 6" xfId="3410" xr:uid="{CB712EF5-9C35-4AE2-88DF-711B736D87BE}"/>
    <cellStyle name="Normal 7 6 2" xfId="8924" xr:uid="{F5CF0A0F-5731-42FE-9CAF-FB6225AF9053}"/>
    <cellStyle name="Normal 7 7" xfId="3411" xr:uid="{42009DC1-F5A0-4D6E-BCB8-78319316D1E0}"/>
    <cellStyle name="Normal 7 7 2" xfId="8925" xr:uid="{33AF3106-A7D1-4D4D-BEFD-3E0A4E373F44}"/>
    <cellStyle name="Normal 7 8" xfId="8926" xr:uid="{6292E123-71B2-42A2-B2B5-BCC06EA92B44}"/>
    <cellStyle name="Normal 7 9" xfId="8927" xr:uid="{5346DC32-7578-467F-B9A6-D52C66362A3D}"/>
    <cellStyle name="Normal 70" xfId="8928" xr:uid="{7DB411F2-BB8C-4F18-A61A-4DB9929900B7}"/>
    <cellStyle name="Normal 71" xfId="8929" xr:uid="{417D8334-F2E8-4ED7-B52D-945B258965DA}"/>
    <cellStyle name="Normal 72" xfId="8930" xr:uid="{F32166A3-EBB3-428A-990A-DF3744699DC2}"/>
    <cellStyle name="Normal 73" xfId="8931" xr:uid="{9231D794-2A34-4062-AC17-540C7F228FAC}"/>
    <cellStyle name="Normal 74" xfId="8932" xr:uid="{D88A1215-D178-41A5-B543-AC9143D8412A}"/>
    <cellStyle name="Normal 75" xfId="8933" xr:uid="{113F56C6-FA20-47C2-A5B5-A6E3F247A864}"/>
    <cellStyle name="Normal 76" xfId="8934" xr:uid="{3945B3A8-6995-45F7-A64F-05FE2ED813ED}"/>
    <cellStyle name="Normal 77" xfId="8935" xr:uid="{C655281A-62D6-4064-BDA9-84C1E98962D2}"/>
    <cellStyle name="Normal 78" xfId="8936" xr:uid="{D8B36B4F-9B28-41D2-BABE-BD42C89D512A}"/>
    <cellStyle name="Normal 79" xfId="8937" xr:uid="{93518F91-E4F8-44B1-A693-630F8D1D1755}"/>
    <cellStyle name="Normal 8" xfId="368" xr:uid="{59889D26-2355-463F-A5E7-C80876E08088}"/>
    <cellStyle name="Normal 8 10" xfId="721" xr:uid="{021789D4-F9FB-4C7F-96D0-0E7000AC0A96}"/>
    <cellStyle name="Normal 8 10 2" xfId="3412" xr:uid="{F2643225-C1F9-4109-9648-7A1EBF5EC413}"/>
    <cellStyle name="Normal 8 10 2 2" xfId="3413" xr:uid="{7B1AF4EE-35C2-4692-B191-C6E2008C122F}"/>
    <cellStyle name="Normal 8 10 2 2 2" xfId="7090" xr:uid="{C4189A00-4301-4369-BC50-C8488C10414F}"/>
    <cellStyle name="Normal 8 10 2 3" xfId="7091" xr:uid="{F05E3FFA-CE92-4150-A189-E9ABE9B4F0A3}"/>
    <cellStyle name="Normal 8 10 3" xfId="3414" xr:uid="{23DAB308-2E65-408D-A1F4-8E32B33B3D57}"/>
    <cellStyle name="Normal 8 10 3 2" xfId="7092" xr:uid="{F27A1EC2-32A1-4CC5-8F71-2C6E6CBC49D6}"/>
    <cellStyle name="Normal 8 10 4" xfId="4401" xr:uid="{D53E9B25-E9B3-47A2-98BD-E2242D220094}"/>
    <cellStyle name="Normal 8 11" xfId="3415" xr:uid="{F43F680B-7553-482E-AB21-127347CC26CC}"/>
    <cellStyle name="Normal 8 11 2" xfId="3416" xr:uid="{7EFF1B6B-99F4-45A7-BC6F-650E3B52ABA7}"/>
    <cellStyle name="Normal 8 11 2 2" xfId="7093" xr:uid="{812E2D96-13B1-46FA-A51B-C03DC47A0C93}"/>
    <cellStyle name="Normal 8 11 3" xfId="7094" xr:uid="{79E0AA3D-3800-4EE3-AE2D-FEB3DF9370C3}"/>
    <cellStyle name="Normal 8 12" xfId="3417" xr:uid="{C4BFFD11-0D26-4777-8FA9-7E7C49D60303}"/>
    <cellStyle name="Normal 8 12 2" xfId="3418" xr:uid="{3E99C69E-B40E-4ABC-AEC7-413201601799}"/>
    <cellStyle name="Normal 8 12 2 2" xfId="7095" xr:uid="{9DFEECEB-33B1-415D-9B6A-1898940E1EFC}"/>
    <cellStyle name="Normal 8 12 3" xfId="7096" xr:uid="{7ECFC81C-B929-49F2-BA3D-935A6BD76DD5}"/>
    <cellStyle name="Normal 8 13" xfId="3419" xr:uid="{B4CFA68B-3759-41A7-95DB-C6AA69BEEC37}"/>
    <cellStyle name="Normal 8 13 2" xfId="3420" xr:uid="{65C6B840-7DBC-4B4B-B94D-2A066BCA6F0E}"/>
    <cellStyle name="Normal 8 13 2 2" xfId="7097" xr:uid="{32715F68-3884-4BC9-8188-CB25AB13F2B7}"/>
    <cellStyle name="Normal 8 13 3" xfId="7098" xr:uid="{C43DA31B-AE2B-4E3D-8E1E-23CAD85FF1C3}"/>
    <cellStyle name="Normal 8 14" xfId="3421" xr:uid="{DBAE6F6D-EDB9-4CB5-B3EA-C198FEB2FE7F}"/>
    <cellStyle name="Normal 8 14 2" xfId="7099" xr:uid="{F83314B6-2067-4018-AC7C-B78A70F38549}"/>
    <cellStyle name="Normal 8 15" xfId="4402" xr:uid="{77ACA7E9-FB18-4ACB-BD6F-2F7041BAF0A2}"/>
    <cellStyle name="Normal 8 16" xfId="8938" xr:uid="{4229E210-72E7-4CE1-86B7-992F8DD4D48B}"/>
    <cellStyle name="Normal 8 2" xfId="369" xr:uid="{6B2BC4E1-32D0-4635-A647-71684062512E}"/>
    <cellStyle name="Normal 8 2 10" xfId="3422" xr:uid="{ECE995AA-C366-45E8-B4FF-EFE502165A99}"/>
    <cellStyle name="Normal 8 2 10 2" xfId="3423" xr:uid="{0EC18715-7E33-45E3-BB65-53EF67375312}"/>
    <cellStyle name="Normal 8 2 10 2 2" xfId="7100" xr:uid="{B794E85D-56A3-42D3-BB7F-3DC9DD01FCB9}"/>
    <cellStyle name="Normal 8 2 10 3" xfId="7101" xr:uid="{E694106A-81A0-43D8-92A2-80774D375A23}"/>
    <cellStyle name="Normal 8 2 11" xfId="3424" xr:uid="{45F24203-77FC-4DEC-997E-DE688BB95663}"/>
    <cellStyle name="Normal 8 2 11 2" xfId="3425" xr:uid="{2341BE88-95DF-4B5B-90D3-44AF19A04A83}"/>
    <cellStyle name="Normal 8 2 11 2 2" xfId="7102" xr:uid="{F684F595-7469-4E24-BE28-E2A12BF22FFF}"/>
    <cellStyle name="Normal 8 2 11 3" xfId="7103" xr:uid="{F2F94B57-A022-4850-8117-2830D2258A90}"/>
    <cellStyle name="Normal 8 2 12" xfId="3426" xr:uid="{275A78AB-8263-476C-A9CA-8A3068DB94C8}"/>
    <cellStyle name="Normal 8 2 12 2" xfId="3427" xr:uid="{E3BCFE19-C074-4D7D-B6F8-771F35786893}"/>
    <cellStyle name="Normal 8 2 12 2 2" xfId="7104" xr:uid="{9002658A-55C2-4B69-BC6F-DBB032C9C964}"/>
    <cellStyle name="Normal 8 2 12 3" xfId="7105" xr:uid="{2F746476-291F-45F5-B59D-1F7D4C0AFA03}"/>
    <cellStyle name="Normal 8 2 12 4" xfId="7364" xr:uid="{0780284C-761B-40B0-9198-4123A98F94D3}"/>
    <cellStyle name="Normal 8 2 13" xfId="3428" xr:uid="{021CF9AE-B5CD-4900-A925-A780BA88AB23}"/>
    <cellStyle name="Normal 8 2 13 2" xfId="3429" xr:uid="{538DA330-BC46-4F59-9015-DE2492F872B2}"/>
    <cellStyle name="Normal 8 2 13 2 2" xfId="7106" xr:uid="{75CB2EDD-DBCC-407C-83B6-DE07E94A193B}"/>
    <cellStyle name="Normal 8 2 13 3" xfId="7107" xr:uid="{9D205BD4-B4BA-473A-BC1C-36A0F511ECA0}"/>
    <cellStyle name="Normal 8 2 14" xfId="3430" xr:uid="{C19EFDC4-87F9-4CAB-85F6-8942809FFECF}"/>
    <cellStyle name="Normal 8 2 14 2" xfId="7108" xr:uid="{41D9BD79-6388-4ED8-8F85-EBE6C8641267}"/>
    <cellStyle name="Normal 8 2 15" xfId="3431" xr:uid="{E0C2337D-D306-4CCA-B18E-59FCEAF8DE18}"/>
    <cellStyle name="Normal 8 2 15 2" xfId="3432" xr:uid="{945B3C5F-98B8-4C75-AC4A-69A439F02865}"/>
    <cellStyle name="Normal 8 2 15 2 2" xfId="7109" xr:uid="{C3E273A1-B827-4483-BED6-040A89F612D9}"/>
    <cellStyle name="Normal 8 2 15 3" xfId="7110" xr:uid="{069B5BFD-DBE4-4F72-A373-86ACC7DCAED1}"/>
    <cellStyle name="Normal 8 2 15 4" xfId="7532" xr:uid="{B7002F4A-169C-4E9C-9157-A4B4FAB0B29A}"/>
    <cellStyle name="Normal 8 2 16" xfId="7111" xr:uid="{480A18AA-19ED-4AC9-BC8B-B644AECFE0FD}"/>
    <cellStyle name="Normal 8 2 17" xfId="8939" xr:uid="{B88AE6CA-F621-4234-A0CA-BADCF8F1D160}"/>
    <cellStyle name="Normal 8 2 2" xfId="370" xr:uid="{3C4E77E7-9AC7-4005-A985-137F8925D4D4}"/>
    <cellStyle name="Normal 8 2 2 2" xfId="371" xr:uid="{8313793A-2201-4A4B-840E-927645236C06}"/>
    <cellStyle name="Normal 8 2 2 2 2" xfId="372" xr:uid="{21718FF9-F74F-4E22-AC28-38408670155A}"/>
    <cellStyle name="Normal 8 2 2 2 2 2" xfId="725" xr:uid="{DF689649-DA5A-4ADE-9E36-625EBB7E8B1D}"/>
    <cellStyle name="Normal 8 2 2 2 2 2 2" xfId="3433" xr:uid="{33179FFC-916A-4BF4-B630-C4FCEA0F557E}"/>
    <cellStyle name="Normal 8 2 2 2 2 2 2 2" xfId="3434" xr:uid="{4A291E97-4BC1-4B98-8920-407A9764F1A2}"/>
    <cellStyle name="Normal 8 2 2 2 2 2 2 2 2" xfId="7112" xr:uid="{2012ACFE-56A8-47A8-A91E-756BE0F94813}"/>
    <cellStyle name="Normal 8 2 2 2 2 2 2 3" xfId="7113" xr:uid="{22A98CC3-8E38-4DBC-94EF-65DCF615B6FF}"/>
    <cellStyle name="Normal 8 2 2 2 2 2 3" xfId="3435" xr:uid="{EF28D3A7-1641-4B6F-A60E-0FCF971E7983}"/>
    <cellStyle name="Normal 8 2 2 2 2 2 3 2" xfId="7114" xr:uid="{A2992BF1-D29F-4B31-8E68-A3BE2D3904A5}"/>
    <cellStyle name="Normal 8 2 2 2 2 2 4" xfId="4403" xr:uid="{E500B836-54DA-4180-AA62-30EC12C51E14}"/>
    <cellStyle name="Normal 8 2 2 2 2 3" xfId="3436" xr:uid="{77BED2BF-3303-43B4-B056-D8285F36EA25}"/>
    <cellStyle name="Normal 8 2 2 2 2 3 2" xfId="3437" xr:uid="{A5AD0F51-21BF-4F9E-9A18-E08B33400BA2}"/>
    <cellStyle name="Normal 8 2 2 2 2 3 2 2" xfId="7115" xr:uid="{D8E8793F-40C1-48F7-B8BB-D3D50A9F7A57}"/>
    <cellStyle name="Normal 8 2 2 2 2 3 3" xfId="7116" xr:uid="{1A551A70-FDCB-4030-AC66-A6DA4B432A55}"/>
    <cellStyle name="Normal 8 2 2 2 2 4" xfId="3438" xr:uid="{63952622-848F-424A-8661-4C83658D7EC5}"/>
    <cellStyle name="Normal 8 2 2 2 2 4 2" xfId="7117" xr:uid="{842CEA52-E4B1-4EAB-97EC-D453C805AA27}"/>
    <cellStyle name="Normal 8 2 2 2 2 5" xfId="4404" xr:uid="{EB58AEFB-F2E2-4D2D-9C7F-C194FA9B9B7A}"/>
    <cellStyle name="Normal 8 2 2 2 3" xfId="724" xr:uid="{2CB3F3BA-5F00-40C8-BB49-8CB14619D9DD}"/>
    <cellStyle name="Normal 8 2 2 2 3 2" xfId="3439" xr:uid="{62A132B8-8633-466D-8167-0D87A53808D1}"/>
    <cellStyle name="Normal 8 2 2 2 3 2 2" xfId="3440" xr:uid="{62E40B01-BBAE-4510-BE76-49308ED55CEA}"/>
    <cellStyle name="Normal 8 2 2 2 3 2 2 2" xfId="7118" xr:uid="{FEA0B622-FC08-4202-B10D-638B7D5CA657}"/>
    <cellStyle name="Normal 8 2 2 2 3 2 3" xfId="7119" xr:uid="{1645D6C8-B94C-474F-9ECC-A380E3B8FCF0}"/>
    <cellStyle name="Normal 8 2 2 2 3 3" xfId="3441" xr:uid="{A8871744-F127-4E54-AA6A-B8C7C9C958FF}"/>
    <cellStyle name="Normal 8 2 2 2 3 3 2" xfId="7120" xr:uid="{369E5AAD-65F7-4CC7-B662-C9C2DE9FDC9B}"/>
    <cellStyle name="Normal 8 2 2 2 3 4" xfId="4405" xr:uid="{D2F469A2-4ADB-47B6-8CD7-EB23F3F50A97}"/>
    <cellStyle name="Normal 8 2 2 2 4" xfId="3442" xr:uid="{1927F0E5-ADC8-4617-9910-CE9759B30499}"/>
    <cellStyle name="Normal 8 2 2 2 4 2" xfId="3443" xr:uid="{ABDACC6E-BFBD-4212-BED5-5D77AF8C1D69}"/>
    <cellStyle name="Normal 8 2 2 2 4 2 2" xfId="7121" xr:uid="{5DB3BAED-91DE-4892-8AEF-2BA6E477977C}"/>
    <cellStyle name="Normal 8 2 2 2 4 3" xfId="7122" xr:uid="{037D7E01-3BFF-4A93-8FE7-C4B828EFC3C0}"/>
    <cellStyle name="Normal 8 2 2 2 5" xfId="3444" xr:uid="{B8DA1561-A04B-4FC9-8D74-A309EF63E68D}"/>
    <cellStyle name="Normal 8 2 2 2 5 2" xfId="7123" xr:uid="{5ACCF60F-37F2-4F75-AE8B-71DDCADC49D5}"/>
    <cellStyle name="Normal 8 2 2 2 6" xfId="4406" xr:uid="{CB0820ED-FB55-4FDF-ABFE-284AEE8BCA01}"/>
    <cellStyle name="Normal 8 2 2 3" xfId="373" xr:uid="{9AEA0C1C-80D8-4CFB-82CC-9E877D643B34}"/>
    <cellStyle name="Normal 8 2 2 3 2" xfId="726" xr:uid="{B8E8C60C-1077-461A-A7BD-BFF27CF1DB6A}"/>
    <cellStyle name="Normal 8 2 2 3 2 2" xfId="3445" xr:uid="{77E9A270-1635-410E-B71C-DA16DEEB51C3}"/>
    <cellStyle name="Normal 8 2 2 3 2 2 2" xfId="3446" xr:uid="{6F671AFE-EC59-4D58-ADE9-D0D5BA6963C7}"/>
    <cellStyle name="Normal 8 2 2 3 2 2 2 2" xfId="7124" xr:uid="{B128B268-6350-4B7B-9CCD-C2F2BA7D842D}"/>
    <cellStyle name="Normal 8 2 2 3 2 2 3" xfId="7125" xr:uid="{A8453A29-B119-4F65-A054-70C2A8BD280D}"/>
    <cellStyle name="Normal 8 2 2 3 2 3" xfId="3447" xr:uid="{C9447F19-CCBC-44B9-B855-040E77122B18}"/>
    <cellStyle name="Normal 8 2 2 3 2 3 2" xfId="7126" xr:uid="{1E5A47E0-AE7F-45F4-9514-698C2CD97FE8}"/>
    <cellStyle name="Normal 8 2 2 3 2 4" xfId="4407" xr:uid="{CB62907D-45FC-4637-A075-82EBEBF339E9}"/>
    <cellStyle name="Normal 8 2 2 3 3" xfId="3448" xr:uid="{2F8B3500-B2A9-4B8F-AEF1-D88749C2ABAF}"/>
    <cellStyle name="Normal 8 2 2 3 3 2" xfId="3449" xr:uid="{EAB7DA44-5C68-4288-8433-334C49574924}"/>
    <cellStyle name="Normal 8 2 2 3 3 2 2" xfId="7127" xr:uid="{7B48AC2D-5744-448F-B687-A9525872144E}"/>
    <cellStyle name="Normal 8 2 2 3 3 3" xfId="7128" xr:uid="{D7B4F510-6F0A-4B91-94D5-4CB8F74688F9}"/>
    <cellStyle name="Normal 8 2 2 3 4" xfId="3450" xr:uid="{EF2D8737-D4EE-40AB-8438-D72B1A11954B}"/>
    <cellStyle name="Normal 8 2 2 3 4 2" xfId="7129" xr:uid="{788FECE2-F60B-4835-9693-47D9C1BD1EEF}"/>
    <cellStyle name="Normal 8 2 2 3 5" xfId="4408" xr:uid="{41BC6150-8D33-4AE8-8658-2D09A52BF154}"/>
    <cellStyle name="Normal 8 2 2 4" xfId="723" xr:uid="{92AA373D-DD49-4CFC-94AF-960B438DA247}"/>
    <cellStyle name="Normal 8 2 2 4 2" xfId="3451" xr:uid="{92D9AC6E-32B7-4C73-9A8C-3376C5DC9361}"/>
    <cellStyle name="Normal 8 2 2 4 2 2" xfId="3452" xr:uid="{EF42834C-2371-45FE-ADC7-E9742FE2F7BD}"/>
    <cellStyle name="Normal 8 2 2 4 2 2 2" xfId="7130" xr:uid="{702E2FC0-D901-4D8A-99EB-AB52C4D72E21}"/>
    <cellStyle name="Normal 8 2 2 4 2 3" xfId="7131" xr:uid="{56A471E3-FC80-4146-8D94-D4199393E52A}"/>
    <cellStyle name="Normal 8 2 2 4 3" xfId="3453" xr:uid="{C6653A9C-2AEF-4D22-852A-8FE267BD37ED}"/>
    <cellStyle name="Normal 8 2 2 4 3 2" xfId="7132" xr:uid="{619A6180-4572-4A89-AD84-E56EDD49C068}"/>
    <cellStyle name="Normal 8 2 2 4 4" xfId="4409" xr:uid="{2518D549-B335-4296-AE16-4E63FC196A64}"/>
    <cellStyle name="Normal 8 2 2 5" xfId="3454" xr:uid="{2065AC05-7AFB-4FE8-8371-F56F50C007E4}"/>
    <cellStyle name="Normal 8 2 2 5 2" xfId="3455" xr:uid="{63992097-10C5-4FBD-B54B-A5456298C744}"/>
    <cellStyle name="Normal 8 2 2 5 2 2" xfId="7133" xr:uid="{FE5B6F69-E768-432C-9DC9-A81813DD964F}"/>
    <cellStyle name="Normal 8 2 2 5 3" xfId="7134" xr:uid="{EFE4490D-4461-4638-937F-9BF0FD5DF592}"/>
    <cellStyle name="Normal 8 2 2 6" xfId="3456" xr:uid="{EF4B550E-9182-4267-B213-A8775C3FFE2E}"/>
    <cellStyle name="Normal 8 2 2 6 2" xfId="7135" xr:uid="{94D62B7E-FEF6-4F81-9E0A-83F000061080}"/>
    <cellStyle name="Normal 8 2 2 7" xfId="4410" xr:uid="{A44B30D8-CB17-45AF-BA87-736B74896057}"/>
    <cellStyle name="Normal 8 2 2 8" xfId="8940" xr:uid="{E094A898-87BD-4E24-9733-C3E052A3E053}"/>
    <cellStyle name="Normal 8 2 3" xfId="374" xr:uid="{6ADC0868-D46C-49DF-A0B2-C5DCAA4AED81}"/>
    <cellStyle name="Normal 8 2 3 2" xfId="375" xr:uid="{F57558D7-938B-4409-9447-81073CAB094A}"/>
    <cellStyle name="Normal 8 2 3 2 2" xfId="376" xr:uid="{B997E7A3-6417-40E9-83CE-6DFD2155A2E0}"/>
    <cellStyle name="Normal 8 2 3 2 2 2" xfId="729" xr:uid="{E4DF7D78-3076-4F0D-B474-35F498CAF358}"/>
    <cellStyle name="Normal 8 2 3 2 2 2 2" xfId="3457" xr:uid="{2B1D3825-3AFD-4299-A1F3-60BEEB578523}"/>
    <cellStyle name="Normal 8 2 3 2 2 2 2 2" xfId="3458" xr:uid="{7EEA8617-2A0A-466F-94F4-5F1934BE0C41}"/>
    <cellStyle name="Normal 8 2 3 2 2 2 2 2 2" xfId="7136" xr:uid="{B411A77B-6075-4707-A7DD-024B46380B9B}"/>
    <cellStyle name="Normal 8 2 3 2 2 2 2 3" xfId="7137" xr:uid="{D04B31D4-A92D-4061-9087-4BF6C330F84B}"/>
    <cellStyle name="Normal 8 2 3 2 2 2 3" xfId="3459" xr:uid="{BE15E790-6761-4F12-BB6F-9F4AA2149C69}"/>
    <cellStyle name="Normal 8 2 3 2 2 2 3 2" xfId="7138" xr:uid="{F4F27DFB-4E9F-416F-93A2-4A54C2971B96}"/>
    <cellStyle name="Normal 8 2 3 2 2 2 4" xfId="4411" xr:uid="{3BA7D2A9-DAAE-44F8-979B-90C5B86F9528}"/>
    <cellStyle name="Normal 8 2 3 2 2 3" xfId="3460" xr:uid="{5BE5F803-E9C4-4E0F-ACA8-FD2F6F33FCCE}"/>
    <cellStyle name="Normal 8 2 3 2 2 3 2" xfId="3461" xr:uid="{8F151B4A-12FC-422A-B6AF-8FB0337A8BEC}"/>
    <cellStyle name="Normal 8 2 3 2 2 3 2 2" xfId="7139" xr:uid="{2CE8415C-6A16-4839-A75B-7C6036AC0452}"/>
    <cellStyle name="Normal 8 2 3 2 2 3 3" xfId="7140" xr:uid="{507F6C91-78CC-4390-A8DD-0F4E262E215F}"/>
    <cellStyle name="Normal 8 2 3 2 2 4" xfId="3462" xr:uid="{ECDA0AD5-86C6-44F8-B0BB-E56CEF936C1E}"/>
    <cellStyle name="Normal 8 2 3 2 2 4 2" xfId="7141" xr:uid="{1ADCB3F7-E663-4A02-A815-FCC386AD9249}"/>
    <cellStyle name="Normal 8 2 3 2 2 5" xfId="4412" xr:uid="{57F9427D-65E6-4B5E-A1F7-EDD1F41EAA41}"/>
    <cellStyle name="Normal 8 2 3 2 3" xfId="728" xr:uid="{F7FF92BB-0AB7-42F7-AB18-4AF888D0F3BE}"/>
    <cellStyle name="Normal 8 2 3 2 3 2" xfId="3463" xr:uid="{A0266CF9-0BEF-4B6C-9688-E0E5431D34C4}"/>
    <cellStyle name="Normal 8 2 3 2 3 2 2" xfId="3464" xr:uid="{B469976D-0E25-4575-932D-26FDBDACBE31}"/>
    <cellStyle name="Normal 8 2 3 2 3 2 2 2" xfId="7142" xr:uid="{AC6FBD65-40A2-4221-BF80-E28A9E156FC9}"/>
    <cellStyle name="Normal 8 2 3 2 3 2 3" xfId="7143" xr:uid="{635A6BDE-55CA-4BC4-8724-0D462543978D}"/>
    <cellStyle name="Normal 8 2 3 2 3 3" xfId="3465" xr:uid="{AEDD160E-A43F-41BF-901B-65B193387684}"/>
    <cellStyle name="Normal 8 2 3 2 3 3 2" xfId="7144" xr:uid="{A9EB4AE6-8585-402C-82AE-13C142DB5C66}"/>
    <cellStyle name="Normal 8 2 3 2 3 4" xfId="4413" xr:uid="{DA2B77A4-54FE-4C39-A199-761E72905778}"/>
    <cellStyle name="Normal 8 2 3 2 4" xfId="3466" xr:uid="{274BFA4A-FB4D-40E1-A2D7-F196CB2C48B9}"/>
    <cellStyle name="Normal 8 2 3 2 4 2" xfId="3467" xr:uid="{3BB1C62B-5569-41E5-B7F8-71C5ECE455F6}"/>
    <cellStyle name="Normal 8 2 3 2 4 2 2" xfId="7145" xr:uid="{8647A4CA-A0EE-49CB-988F-30D7908180CE}"/>
    <cellStyle name="Normal 8 2 3 2 4 3" xfId="7146" xr:uid="{AD987AF9-ADCA-49F3-9F6E-160CA54DB2CB}"/>
    <cellStyle name="Normal 8 2 3 2 5" xfId="3468" xr:uid="{89BC5226-952B-4D38-B91B-A54B86340A8B}"/>
    <cellStyle name="Normal 8 2 3 2 5 2" xfId="7147" xr:uid="{7CF9C859-4716-42B2-8F52-2EFBD95D27E6}"/>
    <cellStyle name="Normal 8 2 3 2 6" xfId="4414" xr:uid="{8DD38B06-CFC6-4E90-A741-1E37F043825B}"/>
    <cellStyle name="Normal 8 2 3 3" xfId="377" xr:uid="{39D60CD4-2BCF-4592-9435-F4B3709A67D1}"/>
    <cellStyle name="Normal 8 2 3 3 2" xfId="730" xr:uid="{2BA94D88-3054-4231-8CE8-1F05519788EF}"/>
    <cellStyle name="Normal 8 2 3 3 2 2" xfId="3469" xr:uid="{18E82724-8FEA-42C3-96AA-B62AF3922036}"/>
    <cellStyle name="Normal 8 2 3 3 2 2 2" xfId="3470" xr:uid="{BA12CB29-42A5-44C3-A0EC-FFB793F00592}"/>
    <cellStyle name="Normal 8 2 3 3 2 2 2 2" xfId="7148" xr:uid="{3A7DB0C2-E309-46FE-84E8-D02599E6115D}"/>
    <cellStyle name="Normal 8 2 3 3 2 2 3" xfId="7149" xr:uid="{ACBE89F7-8D8A-4F84-BBA6-905AD975C792}"/>
    <cellStyle name="Normal 8 2 3 3 2 3" xfId="3471" xr:uid="{E3E89E38-9429-4624-8811-D80603C0B56F}"/>
    <cellStyle name="Normal 8 2 3 3 2 3 2" xfId="7150" xr:uid="{5BD01A7F-EE93-4FA2-AF7D-A982E9C16A3A}"/>
    <cellStyle name="Normal 8 2 3 3 2 4" xfId="4415" xr:uid="{2E244023-BE82-4F2E-BAF5-FF0E5F209776}"/>
    <cellStyle name="Normal 8 2 3 3 3" xfId="3472" xr:uid="{FCF223CC-7B94-4F5E-93C8-9D08DD074533}"/>
    <cellStyle name="Normal 8 2 3 3 3 2" xfId="3473" xr:uid="{24852E72-6A81-4494-B7EE-E9CD55E86310}"/>
    <cellStyle name="Normal 8 2 3 3 3 2 2" xfId="7151" xr:uid="{28C6B71B-050E-42C3-9016-171F9876C805}"/>
    <cellStyle name="Normal 8 2 3 3 3 3" xfId="7152" xr:uid="{F2097427-C4AA-49B3-8D49-125DAFEF7A1E}"/>
    <cellStyle name="Normal 8 2 3 3 4" xfId="3474" xr:uid="{3946FD33-0C67-4549-AE27-D4511AE99218}"/>
    <cellStyle name="Normal 8 2 3 3 4 2" xfId="7153" xr:uid="{78D743CE-3B96-4E2E-8A57-ED55EFD88482}"/>
    <cellStyle name="Normal 8 2 3 3 5" xfId="4416" xr:uid="{A14C046F-6EB7-4314-BE88-14CCAB7D5D11}"/>
    <cellStyle name="Normal 8 2 3 4" xfId="727" xr:uid="{8CE6C09B-F6A2-4CA6-A807-F4964DA9E184}"/>
    <cellStyle name="Normal 8 2 3 4 2" xfId="3475" xr:uid="{B4537F23-B546-4B24-85F9-6AEF6C11EF37}"/>
    <cellStyle name="Normal 8 2 3 4 2 2" xfId="3476" xr:uid="{3633005D-6821-4D08-BE7B-A992CEA008B4}"/>
    <cellStyle name="Normal 8 2 3 4 2 2 2" xfId="7154" xr:uid="{3C5F69A0-240C-4A21-96E9-F5232A1458AC}"/>
    <cellStyle name="Normal 8 2 3 4 2 3" xfId="7155" xr:uid="{2CAE70D6-72BB-480F-B615-41BD2AFA3D4A}"/>
    <cellStyle name="Normal 8 2 3 4 3" xfId="3477" xr:uid="{FEE297EC-1D2F-447E-A7F3-772E7606FC64}"/>
    <cellStyle name="Normal 8 2 3 4 3 2" xfId="7156" xr:uid="{0B49ED84-64FF-451F-9598-787A4FCFB497}"/>
    <cellStyle name="Normal 8 2 3 4 4" xfId="4417" xr:uid="{E6063DB7-C6CA-4A0B-AFA8-7436B9EB9ABD}"/>
    <cellStyle name="Normal 8 2 3 5" xfId="3478" xr:uid="{96847065-6E8C-4C2E-81C1-85977711C0FD}"/>
    <cellStyle name="Normal 8 2 3 5 2" xfId="3479" xr:uid="{80F60456-F173-46B2-83F8-EA05B19A201C}"/>
    <cellStyle name="Normal 8 2 3 5 2 2" xfId="7157" xr:uid="{62921E40-D31C-43C2-B38C-74F7964EAEAB}"/>
    <cellStyle name="Normal 8 2 3 5 3" xfId="7158" xr:uid="{D79FB8E8-603C-43D2-BBE3-277D86BD64DD}"/>
    <cellStyle name="Normal 8 2 3 6" xfId="3480" xr:uid="{7A49C94C-283C-453F-8FD6-4F533CF5A6E2}"/>
    <cellStyle name="Normal 8 2 3 6 2" xfId="7159" xr:uid="{6F9EBCCD-ACE3-4E1F-B315-010F1FF8D536}"/>
    <cellStyle name="Normal 8 2 3 7" xfId="4418" xr:uid="{3BF6EA59-0567-4242-A761-6A51DF3F526F}"/>
    <cellStyle name="Normal 8 2 3 8" xfId="8941" xr:uid="{EB73AE7A-790D-4FAF-B23E-599785132196}"/>
    <cellStyle name="Normal 8 2 4" xfId="378" xr:uid="{C0F16964-9F84-4400-ACC1-4B30FBA2FE50}"/>
    <cellStyle name="Normal 8 2 4 2" xfId="379" xr:uid="{4BA2641E-7D11-4E3E-8C89-36AF2BE6BB68}"/>
    <cellStyle name="Normal 8 2 4 2 2" xfId="732" xr:uid="{A86871FE-D483-4D5F-8BE9-145FDA2F9EC4}"/>
    <cellStyle name="Normal 8 2 4 2 2 2" xfId="3481" xr:uid="{A1BBAB83-8053-4D16-9D1E-8339EDB36897}"/>
    <cellStyle name="Normal 8 2 4 2 2 2 2" xfId="3482" xr:uid="{F6C2509E-8B43-4C83-B8FC-0AA51F0108B4}"/>
    <cellStyle name="Normal 8 2 4 2 2 2 2 2" xfId="7160" xr:uid="{9D546DF6-CB45-437F-92AC-C8F2A06AB31B}"/>
    <cellStyle name="Normal 8 2 4 2 2 2 3" xfId="7161" xr:uid="{F22FC675-FC25-4F63-B6AE-EEF6F94F022B}"/>
    <cellStyle name="Normal 8 2 4 2 2 3" xfId="3483" xr:uid="{BD9AD573-2896-4CC3-B196-A0AF35563CFE}"/>
    <cellStyle name="Normal 8 2 4 2 2 3 2" xfId="7162" xr:uid="{4F27C667-77E3-44B5-8D2C-5C972B3A6DDB}"/>
    <cellStyle name="Normal 8 2 4 2 2 4" xfId="4419" xr:uid="{69F5EB2A-741E-4A98-A552-DBE3D2B7089F}"/>
    <cellStyle name="Normal 8 2 4 2 3" xfId="3484" xr:uid="{66DE0C82-445D-44A4-B876-3007FCA9563C}"/>
    <cellStyle name="Normal 8 2 4 2 3 2" xfId="3485" xr:uid="{C0B50DE9-C47E-4218-B632-D70DA5695941}"/>
    <cellStyle name="Normal 8 2 4 2 3 2 2" xfId="7163" xr:uid="{6886988C-01B2-432C-A544-AEC2F9F6F521}"/>
    <cellStyle name="Normal 8 2 4 2 3 3" xfId="7164" xr:uid="{0F81BB6E-B249-4D6F-A38A-938080459364}"/>
    <cellStyle name="Normal 8 2 4 2 4" xfId="3486" xr:uid="{D85981D4-E9BD-472E-AFB0-415116ACEA1D}"/>
    <cellStyle name="Normal 8 2 4 2 4 2" xfId="7165" xr:uid="{C0A5A90E-BAE2-4D11-B643-5BF975E6E6E2}"/>
    <cellStyle name="Normal 8 2 4 2 5" xfId="4420" xr:uid="{871C474F-DA30-4AFA-B669-4A4CFC6701F4}"/>
    <cellStyle name="Normal 8 2 4 3" xfId="731" xr:uid="{6785B75B-3195-464B-9B68-3788E856CAE7}"/>
    <cellStyle name="Normal 8 2 4 3 2" xfId="3487" xr:uid="{98E31843-F90C-4F89-99B5-FDAA30B9AC6C}"/>
    <cellStyle name="Normal 8 2 4 3 2 2" xfId="3488" xr:uid="{1915E513-A892-40B2-8DDB-82A110AD6142}"/>
    <cellStyle name="Normal 8 2 4 3 2 2 2" xfId="7166" xr:uid="{3508BE1E-5B1D-4513-90E3-17FE3CBAE6B8}"/>
    <cellStyle name="Normal 8 2 4 3 2 3" xfId="7167" xr:uid="{0F018745-FD52-4384-8E0D-6940280ACAC8}"/>
    <cellStyle name="Normal 8 2 4 3 3" xfId="3489" xr:uid="{A08047C0-9D87-4EC9-B518-AB8835D2A24A}"/>
    <cellStyle name="Normal 8 2 4 3 3 2" xfId="7168" xr:uid="{45B06864-EF2F-47DF-947D-F67F248D2A8E}"/>
    <cellStyle name="Normal 8 2 4 3 4" xfId="4421" xr:uid="{B07A0FFF-DF14-4C22-883B-8B99BC848B77}"/>
    <cellStyle name="Normal 8 2 4 4" xfId="3490" xr:uid="{543A1BEA-DF63-440F-BD50-87E1FB4F3F55}"/>
    <cellStyle name="Normal 8 2 4 4 2" xfId="3491" xr:uid="{6FF8DE78-943F-4DA8-A15F-71E341157793}"/>
    <cellStyle name="Normal 8 2 4 4 2 2" xfId="7169" xr:uid="{E4D47CE1-9A48-4AE4-882A-044CEA238A14}"/>
    <cellStyle name="Normal 8 2 4 4 3" xfId="7170" xr:uid="{40DE0BA9-D574-4E71-A65E-C10D0176BCA8}"/>
    <cellStyle name="Normal 8 2 4 5" xfId="3492" xr:uid="{28FBC6AC-B379-40C6-A2CE-07FF8AE71314}"/>
    <cellStyle name="Normal 8 2 4 5 2" xfId="7171" xr:uid="{8FB85C1E-3E0D-4365-8D74-86519963E58F}"/>
    <cellStyle name="Normal 8 2 4 6" xfId="4422" xr:uid="{A11EE872-0F7F-482A-849A-8C569AE119BA}"/>
    <cellStyle name="Normal 8 2 4 7" xfId="8942" xr:uid="{6DC253AC-C5F8-4B6C-AAA9-D5978F121D76}"/>
    <cellStyle name="Normal 8 2 5" xfId="380" xr:uid="{D774832E-F5D5-4444-8334-5B73D4AF967F}"/>
    <cellStyle name="Normal 8 2 5 2" xfId="381" xr:uid="{C08DCF27-95AA-4F13-8D59-E81FBB942E1D}"/>
    <cellStyle name="Normal 8 2 5 2 2" xfId="734" xr:uid="{2C6C8725-DFFF-4AE8-AF3E-F7AD5151888D}"/>
    <cellStyle name="Normal 8 2 5 2 2 2" xfId="3493" xr:uid="{7C9E98DE-79B5-4F8F-96AF-283A2A0B6E08}"/>
    <cellStyle name="Normal 8 2 5 2 2 2 2" xfId="3494" xr:uid="{E94F58BC-6D80-4D70-872C-B5EB1999E19A}"/>
    <cellStyle name="Normal 8 2 5 2 2 2 2 2" xfId="7172" xr:uid="{2DD1F774-6772-423E-B481-A737D77A7E31}"/>
    <cellStyle name="Normal 8 2 5 2 2 2 3" xfId="7173" xr:uid="{C0764370-C105-49A9-949C-D732980941FF}"/>
    <cellStyle name="Normal 8 2 5 2 2 3" xfId="3495" xr:uid="{5120E534-4416-4015-BBC4-A4485554DD16}"/>
    <cellStyle name="Normal 8 2 5 2 2 3 2" xfId="7174" xr:uid="{BF993994-D5F5-4B0C-B9A2-30B556ED3E9E}"/>
    <cellStyle name="Normal 8 2 5 2 2 4" xfId="4423" xr:uid="{E24AB304-BFAC-4665-B5A6-A133AF6592AC}"/>
    <cellStyle name="Normal 8 2 5 2 3" xfId="3496" xr:uid="{01904825-3AB6-4DD0-BB63-35BBE3AF62F8}"/>
    <cellStyle name="Normal 8 2 5 2 3 2" xfId="3497" xr:uid="{F6E08F62-E164-478C-8F6A-AF65210E3A8B}"/>
    <cellStyle name="Normal 8 2 5 2 3 2 2" xfId="7175" xr:uid="{D3622FE7-7F6E-40A9-9B74-642BB0CFB4D8}"/>
    <cellStyle name="Normal 8 2 5 2 3 3" xfId="7176" xr:uid="{30E89E50-BFEF-4008-8B32-9A1FC20C58B3}"/>
    <cellStyle name="Normal 8 2 5 2 4" xfId="3498" xr:uid="{B2A948B8-353C-4039-9103-8F47E2C0E582}"/>
    <cellStyle name="Normal 8 2 5 2 4 2" xfId="7177" xr:uid="{AC8F4067-F169-428C-BFE6-615B997024A1}"/>
    <cellStyle name="Normal 8 2 5 2 5" xfId="4424" xr:uid="{10EF3714-61DD-439D-8A28-71FFC03CF7EA}"/>
    <cellStyle name="Normal 8 2 5 3" xfId="733" xr:uid="{1B3D87CB-5FA1-46C0-8170-ABE0C8E4D01B}"/>
    <cellStyle name="Normal 8 2 5 3 2" xfId="3499" xr:uid="{A514EF00-0076-4B21-A4C8-476047D7CED7}"/>
    <cellStyle name="Normal 8 2 5 3 2 2" xfId="3500" xr:uid="{0D15E549-CB14-46B8-BAF2-C1F806A12CF0}"/>
    <cellStyle name="Normal 8 2 5 3 2 2 2" xfId="7178" xr:uid="{8E95ED15-831B-41CE-B1EF-7AFAE84F2D36}"/>
    <cellStyle name="Normal 8 2 5 3 2 3" xfId="7179" xr:uid="{D937497A-BDDE-4593-8BF0-05C0865DE473}"/>
    <cellStyle name="Normal 8 2 5 3 3" xfId="3501" xr:uid="{1B68D260-9C82-4299-BD5A-9A610C46F5A7}"/>
    <cellStyle name="Normal 8 2 5 3 3 2" xfId="7180" xr:uid="{C6E0B455-0627-4103-BE21-75CAFC7834DA}"/>
    <cellStyle name="Normal 8 2 5 3 4" xfId="4425" xr:uid="{FF5D9CAA-472E-41BF-A351-B645CB9B2643}"/>
    <cellStyle name="Normal 8 2 5 4" xfId="3502" xr:uid="{DDA3AC7B-7FB5-471A-BB70-B282DB25D92F}"/>
    <cellStyle name="Normal 8 2 5 4 2" xfId="3503" xr:uid="{2104A1F2-36FC-4D0C-9D66-03D22029EAEB}"/>
    <cellStyle name="Normal 8 2 5 4 2 2" xfId="7181" xr:uid="{6595008D-07BA-4251-96D0-98EF62EFF6C2}"/>
    <cellStyle name="Normal 8 2 5 4 3" xfId="7182" xr:uid="{380000DC-B5C5-40DF-B6E2-AE884F100952}"/>
    <cellStyle name="Normal 8 2 5 5" xfId="3504" xr:uid="{156715A7-71C6-4517-842C-650AB713EA76}"/>
    <cellStyle name="Normal 8 2 5 5 2" xfId="7183" xr:uid="{B5CB0BE0-387D-40C4-A978-AF684EFD5E51}"/>
    <cellStyle name="Normal 8 2 5 6" xfId="4426" xr:uid="{01B60906-75E9-4446-AFA4-98FC59473ABD}"/>
    <cellStyle name="Normal 8 2 6" xfId="382" xr:uid="{940D1879-62E5-413E-A06C-4F12B31C3179}"/>
    <cellStyle name="Normal 8 2 6 2" xfId="383" xr:uid="{A5962AFF-C633-416A-893F-105DF3FAA82C}"/>
    <cellStyle name="Normal 8 2 6 2 2" xfId="736" xr:uid="{394A6D42-C0A1-48D9-9C91-E74FBFFF1524}"/>
    <cellStyle name="Normal 8 2 6 2 2 2" xfId="3505" xr:uid="{C4A0FD5E-92C8-4849-AFDD-83B8B84BA480}"/>
    <cellStyle name="Normal 8 2 6 2 2 2 2" xfId="3506" xr:uid="{28EE39EE-E98A-41F2-8706-8CB2FEE5F182}"/>
    <cellStyle name="Normal 8 2 6 2 2 2 2 2" xfId="7184" xr:uid="{A18D1784-B2EE-45D7-B4ED-80302AED645B}"/>
    <cellStyle name="Normal 8 2 6 2 2 2 3" xfId="7185" xr:uid="{5731C07F-53EE-4BDA-87EE-8FE8F35E1EAB}"/>
    <cellStyle name="Normal 8 2 6 2 2 3" xfId="3507" xr:uid="{93D02B87-C8A3-4108-AD7A-512B4A871F02}"/>
    <cellStyle name="Normal 8 2 6 2 2 3 2" xfId="7186" xr:uid="{A8503200-B214-42AB-A2B7-BDB032E45518}"/>
    <cellStyle name="Normal 8 2 6 2 2 4" xfId="4427" xr:uid="{E56CC16A-B244-451A-AC95-67C3694BB7A5}"/>
    <cellStyle name="Normal 8 2 6 2 3" xfId="3508" xr:uid="{2E0B0F08-522B-4B72-ACFB-B087DE1ADD72}"/>
    <cellStyle name="Normal 8 2 6 2 3 2" xfId="3509" xr:uid="{2F9C6A29-6939-4FB1-A3B1-A72FA108C8D4}"/>
    <cellStyle name="Normal 8 2 6 2 3 2 2" xfId="7187" xr:uid="{EAC1DDD6-2C59-4C16-919C-6043ADC5B688}"/>
    <cellStyle name="Normal 8 2 6 2 3 3" xfId="7188" xr:uid="{F57DC511-672A-4724-AF88-2771F7851527}"/>
    <cellStyle name="Normal 8 2 6 2 4" xfId="3510" xr:uid="{16C08141-1081-43A7-ACCE-A5FABA16B327}"/>
    <cellStyle name="Normal 8 2 6 2 4 2" xfId="7189" xr:uid="{7F634B83-65B5-45B8-BD85-1A9B5170CF6F}"/>
    <cellStyle name="Normal 8 2 6 2 5" xfId="4428" xr:uid="{3A2EFD07-1752-4460-92DB-466222C24D2F}"/>
    <cellStyle name="Normal 8 2 6 3" xfId="735" xr:uid="{8060841C-B0DB-43C7-AD78-C76974F7AF6B}"/>
    <cellStyle name="Normal 8 2 6 3 2" xfId="3511" xr:uid="{CC3FD647-49BE-45E5-BB07-B29E0F0A87C0}"/>
    <cellStyle name="Normal 8 2 6 3 2 2" xfId="3512" xr:uid="{D14991CD-3950-4556-9B16-812131F2A37F}"/>
    <cellStyle name="Normal 8 2 6 3 2 2 2" xfId="7190" xr:uid="{AB6973C4-B018-493D-9889-872E674ED0E7}"/>
    <cellStyle name="Normal 8 2 6 3 2 3" xfId="7191" xr:uid="{78693DDA-0F8D-43BF-A73F-833A58F9005A}"/>
    <cellStyle name="Normal 8 2 6 3 3" xfId="3513" xr:uid="{03870BAB-3731-4310-A6B7-2787052932B8}"/>
    <cellStyle name="Normal 8 2 6 3 3 2" xfId="7192" xr:uid="{E9CD234E-4CB1-4127-8EA8-BD41F9FF7386}"/>
    <cellStyle name="Normal 8 2 6 3 4" xfId="4429" xr:uid="{66B6113A-41A9-4DF7-BF61-A2FF5D690FE4}"/>
    <cellStyle name="Normal 8 2 6 4" xfId="3514" xr:uid="{BB5BF2B9-68B7-4F47-8617-BAF0F14759E0}"/>
    <cellStyle name="Normal 8 2 6 4 2" xfId="3515" xr:uid="{712EDB99-060D-44F4-A281-2F17F15A38DC}"/>
    <cellStyle name="Normal 8 2 6 4 2 2" xfId="7193" xr:uid="{85CB4D97-4218-44DB-BC6E-D6364518E83D}"/>
    <cellStyle name="Normal 8 2 6 4 3" xfId="7194" xr:uid="{4929C6B2-7CB4-4AE9-8F82-6449B27B9113}"/>
    <cellStyle name="Normal 8 2 6 5" xfId="3516" xr:uid="{245F6049-3633-46BD-BE05-3621D0B7716A}"/>
    <cellStyle name="Normal 8 2 6 5 2" xfId="7195" xr:uid="{ED69CF12-506F-4146-BA5E-5556D5C0EAD3}"/>
    <cellStyle name="Normal 8 2 6 6" xfId="4430" xr:uid="{F69662C0-AFB8-45CD-89C1-0B690AD487E6}"/>
    <cellStyle name="Normal 8 2 7" xfId="384" xr:uid="{9569B712-5CA6-40C0-BEF6-8D1EF3ABBE0B}"/>
    <cellStyle name="Normal 8 2 7 2" xfId="385" xr:uid="{23C8FBFA-943E-4A3E-B4C0-2E4197276192}"/>
    <cellStyle name="Normal 8 2 7 2 2" xfId="738" xr:uid="{DB7A3E67-C7D2-4873-AE8E-52ADAFDF7BB9}"/>
    <cellStyle name="Normal 8 2 7 2 2 2" xfId="3517" xr:uid="{393F4A9D-B5F8-4ED4-872D-FF2FCAC5E817}"/>
    <cellStyle name="Normal 8 2 7 2 2 2 2" xfId="3518" xr:uid="{0F018CEA-D03C-40C6-B334-A0F7969084BE}"/>
    <cellStyle name="Normal 8 2 7 2 2 2 2 2" xfId="7196" xr:uid="{BA03B4E4-1B5B-4E77-A5D9-18732F184180}"/>
    <cellStyle name="Normal 8 2 7 2 2 2 3" xfId="7197" xr:uid="{A10B1CCB-0D65-4BD8-B527-7C1ED388E001}"/>
    <cellStyle name="Normal 8 2 7 2 2 3" xfId="3519" xr:uid="{1134175B-0145-4AFA-8AF4-B8712E8BEA9C}"/>
    <cellStyle name="Normal 8 2 7 2 2 3 2" xfId="7198" xr:uid="{0CA1B63E-1891-426C-A28B-FBC107C8B252}"/>
    <cellStyle name="Normal 8 2 7 2 2 4" xfId="4431" xr:uid="{DBECCBD8-FA9A-4CAB-99D5-A7B820F11A4E}"/>
    <cellStyle name="Normal 8 2 7 2 3" xfId="3520" xr:uid="{1BCA970B-A65F-4662-A863-67A02D34BE27}"/>
    <cellStyle name="Normal 8 2 7 2 3 2" xfId="3521" xr:uid="{E1C3AD41-959E-497F-A9C1-BFE2B98E68AB}"/>
    <cellStyle name="Normal 8 2 7 2 3 2 2" xfId="7199" xr:uid="{19E0940D-29B9-499F-9633-FC41B551BA2F}"/>
    <cellStyle name="Normal 8 2 7 2 3 3" xfId="7200" xr:uid="{136781C0-0FE7-44F2-BE7D-4DE11CCB2129}"/>
    <cellStyle name="Normal 8 2 7 2 4" xfId="3522" xr:uid="{6C97F103-0800-485C-A56B-246B08CF711B}"/>
    <cellStyle name="Normal 8 2 7 2 4 2" xfId="7201" xr:uid="{948B45E3-EB76-44BB-9C42-411EDF8FAF3D}"/>
    <cellStyle name="Normal 8 2 7 2 5" xfId="4432" xr:uid="{F72B5294-06DE-4968-B480-A90B8A88B409}"/>
    <cellStyle name="Normal 8 2 7 3" xfId="737" xr:uid="{26089E4E-763B-4E1B-8B63-D83776CF5AA5}"/>
    <cellStyle name="Normal 8 2 7 3 2" xfId="3523" xr:uid="{E4737BD3-F73C-445B-A896-8AD609BE61AD}"/>
    <cellStyle name="Normal 8 2 7 3 2 2" xfId="3524" xr:uid="{2EF90AF6-C1F7-4D57-9D95-C10D964194C9}"/>
    <cellStyle name="Normal 8 2 7 3 2 2 2" xfId="7202" xr:uid="{EB5A4137-A8A2-42C8-A124-41986AF9139B}"/>
    <cellStyle name="Normal 8 2 7 3 2 3" xfId="7203" xr:uid="{C2C13898-D2FC-4B63-90FA-62A1D0970130}"/>
    <cellStyle name="Normal 8 2 7 3 3" xfId="3525" xr:uid="{B8513422-3D2F-4333-A60F-FADAE8538048}"/>
    <cellStyle name="Normal 8 2 7 3 3 2" xfId="7204" xr:uid="{863C468B-323B-4173-9D1F-28784D75545E}"/>
    <cellStyle name="Normal 8 2 7 3 4" xfId="4433" xr:uid="{253057D1-4C1D-426C-BD20-284C2DBE010C}"/>
    <cellStyle name="Normal 8 2 7 4" xfId="3526" xr:uid="{F11CDF0E-0253-43F3-BC79-D104B66D5B03}"/>
    <cellStyle name="Normal 8 2 7 4 2" xfId="3527" xr:uid="{C08EEFD2-946A-4667-893A-C61F15F6ED41}"/>
    <cellStyle name="Normal 8 2 7 4 2 2" xfId="7205" xr:uid="{0E7869F0-DCA6-4F7C-9B6A-57971DA5A306}"/>
    <cellStyle name="Normal 8 2 7 4 3" xfId="7206" xr:uid="{DA532937-A10F-4281-9CD5-A9B673689963}"/>
    <cellStyle name="Normal 8 2 7 5" xfId="3528" xr:uid="{E2164259-C1A3-4A0C-9ED6-7B71E13D3349}"/>
    <cellStyle name="Normal 8 2 7 5 2" xfId="7207" xr:uid="{5D0EB529-4578-41F0-AB13-10254A53D3DF}"/>
    <cellStyle name="Normal 8 2 7 6" xfId="4434" xr:uid="{71D42984-813C-4E65-973F-EFB163AA2B09}"/>
    <cellStyle name="Normal 8 2 8" xfId="722" xr:uid="{6E37DC2B-098D-4B4E-BFDC-8CADF3B46CF5}"/>
    <cellStyle name="Normal 8 2 8 2" xfId="3529" xr:uid="{7DAC4740-8A60-4CAC-BA0F-3F33F03BA31B}"/>
    <cellStyle name="Normal 8 2 8 2 2" xfId="3530" xr:uid="{5B22739D-0276-4F73-AC12-C42DAADE81C9}"/>
    <cellStyle name="Normal 8 2 8 2 2 2" xfId="7208" xr:uid="{803F85FC-572E-4AAD-8FC1-1A686FD8D38E}"/>
    <cellStyle name="Normal 8 2 8 2 3" xfId="3648" xr:uid="{F61A1179-93AD-43F2-9CBC-0BC1A53EE010}"/>
    <cellStyle name="Normal 8 2 8 3" xfId="3531" xr:uid="{7CD7EBFA-E1DD-427C-8286-1889EB966BE3}"/>
    <cellStyle name="Normal 8 2 8 3 2" xfId="7209" xr:uid="{B8D53E1D-E2B8-479B-B3AF-BBAF9FCECC7A}"/>
    <cellStyle name="Normal 8 2 8 4" xfId="4435" xr:uid="{33BD0948-76CA-4CDD-A140-39C67F179D30}"/>
    <cellStyle name="Normal 8 2 9" xfId="3532" xr:uid="{40955582-7A80-4942-851E-559322C27DD7}"/>
    <cellStyle name="Normal 8 2 9 2" xfId="3533" xr:uid="{1BDBDC54-3702-4B81-89C5-A85A8F0586D2}"/>
    <cellStyle name="Normal 8 2 9 2 2" xfId="3534" xr:uid="{C3F0132F-FAE5-4AC4-BF3B-6D3819DE9030}"/>
    <cellStyle name="Normal 8 2 9 2 2 2" xfId="7210" xr:uid="{7892647A-DE55-4BCA-891A-D43262B8A822}"/>
    <cellStyle name="Normal 8 2 9 2 3" xfId="7211" xr:uid="{B9424B17-F72D-4780-A19B-8567DB3458BA}"/>
    <cellStyle name="Normal 8 2 9 3" xfId="3535" xr:uid="{6FE7F22B-DDE6-44B7-8124-D75EBA1CE4C1}"/>
    <cellStyle name="Normal 8 2 9 3 2" xfId="3536" xr:uid="{D335AB4B-AA15-427A-9962-39170719AE35}"/>
    <cellStyle name="Normal 8 2 9 3 2 2" xfId="7212" xr:uid="{5D85787A-AF0A-4444-930B-2B027606FC1A}"/>
    <cellStyle name="Normal 8 2 9 3 3" xfId="7213" xr:uid="{134F806D-B74C-4798-A95B-52AC5219C113}"/>
    <cellStyle name="Normal 8 2 9 4" xfId="3537" xr:uid="{9CEDBED0-F077-42EC-A05C-664A09B80D29}"/>
    <cellStyle name="Normal 8 2 9 4 2" xfId="7214" xr:uid="{1C41569B-B6A8-44ED-A8D7-DEABB6F59BB6}"/>
    <cellStyle name="Normal 8 2 9 5" xfId="4436" xr:uid="{5F089E60-2542-4479-8326-BBB8368D22D1}"/>
    <cellStyle name="Normal 8 2 9 5 2" xfId="7215" xr:uid="{0BEA4ECF-B5BD-4B77-A818-D19891097732}"/>
    <cellStyle name="Normal 8 2 9 6" xfId="7216" xr:uid="{D48FD2D7-F906-49D9-83FA-AC94AC5063EB}"/>
    <cellStyle name="Normal 8 3" xfId="386" xr:uid="{FD41FB04-3492-4967-8974-5473C0116BFA}"/>
    <cellStyle name="Normal 8 3 2" xfId="387" xr:uid="{AF68375D-FC02-4482-B4E9-9EBDE4E04F91}"/>
    <cellStyle name="Normal 8 3 2 2" xfId="388" xr:uid="{D603AAB3-FCEC-45AA-B737-61239C947A32}"/>
    <cellStyle name="Normal 8 3 2 2 2" xfId="741" xr:uid="{C73C8DAF-C210-4441-A745-E69A207A69FE}"/>
    <cellStyle name="Normal 8 3 2 2 2 2" xfId="3538" xr:uid="{1F5A9BF0-2D4A-4C90-8A64-1FC318DEB84A}"/>
    <cellStyle name="Normal 8 3 2 2 2 2 2" xfId="3539" xr:uid="{76718B0A-CFC7-4B3B-80AD-3CDECCFB14F0}"/>
    <cellStyle name="Normal 8 3 2 2 2 2 2 2" xfId="7217" xr:uid="{F05524F1-75A2-4DBA-BB44-ED6FB63B56BE}"/>
    <cellStyle name="Normal 8 3 2 2 2 2 3" xfId="7218" xr:uid="{FBA16D26-328D-4F79-8BC2-4881FA12AE67}"/>
    <cellStyle name="Normal 8 3 2 2 2 3" xfId="3540" xr:uid="{2F02595E-28DA-40FE-A5DE-F177960DC3CD}"/>
    <cellStyle name="Normal 8 3 2 2 2 3 2" xfId="7219" xr:uid="{1E7AE2CE-342D-4D75-8DEC-51BFF76FD329}"/>
    <cellStyle name="Normal 8 3 2 2 2 4" xfId="4437" xr:uid="{6BF43152-C0B2-4EB9-A34E-121640ED3966}"/>
    <cellStyle name="Normal 8 3 2 2 3" xfId="3541" xr:uid="{E90754E0-D1A7-47EA-B7AD-D6E2705DAFDE}"/>
    <cellStyle name="Normal 8 3 2 2 3 2" xfId="3542" xr:uid="{9E10E12A-FC32-4375-A058-99B83E0E5AD8}"/>
    <cellStyle name="Normal 8 3 2 2 3 2 2" xfId="7220" xr:uid="{E5778317-FEDE-4794-A7FB-9C6052FD56CA}"/>
    <cellStyle name="Normal 8 3 2 2 3 3" xfId="7221" xr:uid="{DAECAAD5-FAE4-4AC1-A1AE-D69F15C10347}"/>
    <cellStyle name="Normal 8 3 2 2 4" xfId="3543" xr:uid="{69DD0C67-DB33-4D64-8391-0C55EF780E7A}"/>
    <cellStyle name="Normal 8 3 2 2 4 2" xfId="7222" xr:uid="{49F58A04-90F4-45CB-B6D4-6E49C4A43075}"/>
    <cellStyle name="Normal 8 3 2 2 5" xfId="4438" xr:uid="{B90C737C-5D75-492A-8969-DF384D689AC3}"/>
    <cellStyle name="Normal 8 3 2 3" xfId="740" xr:uid="{C29C7E17-BEAF-4831-9A27-C2043DC625D5}"/>
    <cellStyle name="Normal 8 3 2 3 2" xfId="3544" xr:uid="{C657B9EE-D876-4774-9A52-191E693D5718}"/>
    <cellStyle name="Normal 8 3 2 3 2 2" xfId="3545" xr:uid="{6FF17037-8AC8-4788-8B93-30EF5BB80355}"/>
    <cellStyle name="Normal 8 3 2 3 2 2 2" xfId="7223" xr:uid="{D0E9FFCD-273C-453C-9130-3864F0F7C235}"/>
    <cellStyle name="Normal 8 3 2 3 2 3" xfId="7224" xr:uid="{752002CB-C899-4B3E-A4A7-33151FE900FF}"/>
    <cellStyle name="Normal 8 3 2 3 3" xfId="3546" xr:uid="{A90ACF9E-87C6-45C6-91B3-C42CD38A79ED}"/>
    <cellStyle name="Normal 8 3 2 3 3 2" xfId="7225" xr:uid="{12952DD7-B5D9-46CC-85CA-6918057B25B0}"/>
    <cellStyle name="Normal 8 3 2 3 4" xfId="4439" xr:uid="{76EBD193-EA77-43FB-9F14-48FD78147126}"/>
    <cellStyle name="Normal 8 3 2 4" xfId="3547" xr:uid="{5CB4562E-08BD-4FE5-95BB-B52C7F5C15AB}"/>
    <cellStyle name="Normal 8 3 2 4 2" xfId="3548" xr:uid="{C8CE1199-5D17-4639-AB45-93A3255A2F44}"/>
    <cellStyle name="Normal 8 3 2 4 2 2" xfId="7226" xr:uid="{55AABD44-A3EF-449D-82E1-FA9E03BA61F5}"/>
    <cellStyle name="Normal 8 3 2 4 3" xfId="7227" xr:uid="{C2C025D7-D7F8-46EB-A746-A8392E2A4666}"/>
    <cellStyle name="Normal 8 3 2 5" xfId="3549" xr:uid="{73912E7B-E9FA-4B66-A2E8-ADEFB37CE058}"/>
    <cellStyle name="Normal 8 3 2 5 2" xfId="7228" xr:uid="{9EE02EF9-E5E5-46FB-8FB1-58545DD8743E}"/>
    <cellStyle name="Normal 8 3 2 6" xfId="4440" xr:uid="{B48457EF-6503-4062-A146-CC7A8DDC4528}"/>
    <cellStyle name="Normal 8 3 3" xfId="389" xr:uid="{E1FDB9EA-11BD-4FB3-9EE1-9C9B29FFD181}"/>
    <cellStyle name="Normal 8 3 3 2" xfId="742" xr:uid="{22D8F74C-29CE-418D-A392-167E3DB0B046}"/>
    <cellStyle name="Normal 8 3 3 2 2" xfId="3550" xr:uid="{491AFACD-D226-4AAB-B94A-7AB15ED6DF1F}"/>
    <cellStyle name="Normal 8 3 3 2 2 2" xfId="3551" xr:uid="{AAC2309F-78D2-42E7-87CD-1104699E7E71}"/>
    <cellStyle name="Normal 8 3 3 2 2 2 2" xfId="7229" xr:uid="{98294FEF-2CB7-49B9-A567-CD30F80E42BD}"/>
    <cellStyle name="Normal 8 3 3 2 2 3" xfId="7230" xr:uid="{05EC45AA-8CD7-4610-BD84-BF780942250A}"/>
    <cellStyle name="Normal 8 3 3 2 3" xfId="3552" xr:uid="{4182C3DC-3800-4C30-8614-5584D7A9E67E}"/>
    <cellStyle name="Normal 8 3 3 2 3 2" xfId="7231" xr:uid="{93744A2F-5A14-41C2-8D0C-621E3AA61898}"/>
    <cellStyle name="Normal 8 3 3 2 4" xfId="4441" xr:uid="{090468CC-7EEA-41B1-9537-5D020B16102F}"/>
    <cellStyle name="Normal 8 3 3 3" xfId="3553" xr:uid="{C3AE84A1-1E87-41E9-ADF6-D0FA6ED256D2}"/>
    <cellStyle name="Normal 8 3 3 3 2" xfId="3554" xr:uid="{D9A62E1F-4095-41E0-986E-1B5ADA3CCFBD}"/>
    <cellStyle name="Normal 8 3 3 3 2 2" xfId="7232" xr:uid="{0A54D348-4E81-4241-B2F4-D6DFEF968A75}"/>
    <cellStyle name="Normal 8 3 3 3 3" xfId="7233" xr:uid="{0DABBF60-8AA0-4188-875E-E88BBB42D908}"/>
    <cellStyle name="Normal 8 3 3 4" xfId="3555" xr:uid="{BF3CC5EE-3A1A-4A44-8835-B9EDF78C2F6D}"/>
    <cellStyle name="Normal 8 3 3 4 2" xfId="7234" xr:uid="{16C92ADF-D91E-401B-9B6D-A8188DAFC17F}"/>
    <cellStyle name="Normal 8 3 3 5" xfId="4442" xr:uid="{6DCFC56A-E2D5-4CE3-8F0E-D89EF414B66F}"/>
    <cellStyle name="Normal 8 3 4" xfId="739" xr:uid="{8164A2DA-F59B-4734-8772-81C17EA96FF2}"/>
    <cellStyle name="Normal 8 3 4 2" xfId="3556" xr:uid="{A15B2D15-E685-4032-BC84-8E3A7F2B2B8F}"/>
    <cellStyle name="Normal 8 3 4 2 2" xfId="3557" xr:uid="{60B81411-69E0-4839-8912-F17E179178EC}"/>
    <cellStyle name="Normal 8 3 4 2 2 2" xfId="7235" xr:uid="{A09B2936-0E98-45DA-9D84-F67B0A5E73A0}"/>
    <cellStyle name="Normal 8 3 4 2 3" xfId="7236" xr:uid="{E0443F67-FFC5-4CA4-8AD4-A8BF56104246}"/>
    <cellStyle name="Normal 8 3 4 3" xfId="3558" xr:uid="{7F54042B-7494-4E8B-BAA4-1C80852B5376}"/>
    <cellStyle name="Normal 8 3 4 3 2" xfId="7237" xr:uid="{91F76BBA-591A-48D7-B04B-06D6A0B7D06F}"/>
    <cellStyle name="Normal 8 3 4 4" xfId="4443" xr:uid="{450022E9-C594-4031-BD55-8CAB730608CA}"/>
    <cellStyle name="Normal 8 3 5" xfId="3559" xr:uid="{1303BD05-6EC9-4403-A1D7-8F8754DD4E7A}"/>
    <cellStyle name="Normal 8 3 5 2" xfId="3560" xr:uid="{D7D2E117-9DE2-4702-B5A3-457E64F6E842}"/>
    <cellStyle name="Normal 8 3 5 2 2" xfId="7238" xr:uid="{2709C1AD-6701-4603-9BC0-E8A4A8641643}"/>
    <cellStyle name="Normal 8 3 5 3" xfId="7239" xr:uid="{7AB991AF-1E9F-42CB-BF92-27794EEEFFE3}"/>
    <cellStyle name="Normal 8 3 6" xfId="3561" xr:uid="{C0216F5D-D1A3-4777-880C-8DE09DBC755C}"/>
    <cellStyle name="Normal 8 3 6 2" xfId="7240" xr:uid="{118C27B7-CCD0-449C-A920-071DB4A0B9A2}"/>
    <cellStyle name="Normal 8 3 7" xfId="4444" xr:uid="{4EF8285A-DA6B-4222-9D42-74413EEAE2B3}"/>
    <cellStyle name="Normal 8 3 8" xfId="8943" xr:uid="{B07EFC96-3EE4-456B-B604-6A4CEF7ACFB9}"/>
    <cellStyle name="Normal 8 4" xfId="390" xr:uid="{E200ED08-ACF8-4B29-A968-C1FD842467B5}"/>
    <cellStyle name="Normal 8 4 2" xfId="391" xr:uid="{2CAE8BD9-6D2F-42E4-B8E3-9E4FBC3A9A9E}"/>
    <cellStyle name="Normal 8 4 2 2" xfId="392" xr:uid="{E898257F-4066-484A-9EF4-F977107EEC90}"/>
    <cellStyle name="Normal 8 4 2 2 2" xfId="745" xr:uid="{8C2934F5-05CA-4FA3-8FCD-F154F67D7AD5}"/>
    <cellStyle name="Normal 8 4 2 2 2 2" xfId="3562" xr:uid="{A2FF6744-075E-4E79-8901-AA7ECA3B05F5}"/>
    <cellStyle name="Normal 8 4 2 2 2 2 2" xfId="3563" xr:uid="{AF669B55-978A-416E-A5DD-6E7B83AF95AC}"/>
    <cellStyle name="Normal 8 4 2 2 2 2 2 2" xfId="7241" xr:uid="{EC73BFF2-1136-4094-8E73-9C1805CFB47D}"/>
    <cellStyle name="Normal 8 4 2 2 2 2 3" xfId="7242" xr:uid="{3683152E-569D-46E7-A376-5D87878E3ACD}"/>
    <cellStyle name="Normal 8 4 2 2 2 3" xfId="3564" xr:uid="{BA504E9B-0F6F-4443-A43E-5E097D17BB19}"/>
    <cellStyle name="Normal 8 4 2 2 2 3 2" xfId="7243" xr:uid="{4410A7AA-C0B1-4CF4-9430-A26C3995FDBB}"/>
    <cellStyle name="Normal 8 4 2 2 2 4" xfId="4445" xr:uid="{62C58707-BA80-4DFB-BB88-EE88AFCCCB11}"/>
    <cellStyle name="Normal 8 4 2 2 3" xfId="3565" xr:uid="{66AC74A1-F413-41C8-BA1F-B98032250E76}"/>
    <cellStyle name="Normal 8 4 2 2 3 2" xfId="3566" xr:uid="{55948393-BB02-4E13-A471-ED75B4A61DD5}"/>
    <cellStyle name="Normal 8 4 2 2 3 2 2" xfId="7244" xr:uid="{6C0BF4A6-5040-4B97-8670-843E15B54B1A}"/>
    <cellStyle name="Normal 8 4 2 2 3 3" xfId="7245" xr:uid="{60ECFD8A-579D-4B2F-99DA-ED3AE42D128A}"/>
    <cellStyle name="Normal 8 4 2 2 4" xfId="3567" xr:uid="{A5ABF7A1-39E2-4553-AE38-D244A9AA4245}"/>
    <cellStyle name="Normal 8 4 2 2 4 2" xfId="7246" xr:uid="{2175890F-1C3F-47C4-B5FE-60800FEF4579}"/>
    <cellStyle name="Normal 8 4 2 2 5" xfId="4446" xr:uid="{2C3AEC8C-F0D4-499B-8C65-3013FE314721}"/>
    <cellStyle name="Normal 8 4 2 3" xfId="744" xr:uid="{38567690-3E82-4D48-BCDC-72B67CE13E80}"/>
    <cellStyle name="Normal 8 4 2 3 2" xfId="3568" xr:uid="{2CBF8632-A008-4DC5-8B41-5BAF410D1253}"/>
    <cellStyle name="Normal 8 4 2 3 2 2" xfId="3569" xr:uid="{C75DD5C2-6ADF-4EA4-AA34-88E7471196FB}"/>
    <cellStyle name="Normal 8 4 2 3 2 2 2" xfId="7247" xr:uid="{C163F22D-3098-4B15-9AF2-98C772500384}"/>
    <cellStyle name="Normal 8 4 2 3 2 3" xfId="7248" xr:uid="{C2F4F9D5-ABBE-4E02-A781-2E0E6D64EF15}"/>
    <cellStyle name="Normal 8 4 2 3 3" xfId="3570" xr:uid="{2C804776-89BA-43F6-9D4D-1E9362B9EAD5}"/>
    <cellStyle name="Normal 8 4 2 3 3 2" xfId="7249" xr:uid="{5D2DA1DF-D7CB-4E1E-BB37-8B919E6450CA}"/>
    <cellStyle name="Normal 8 4 2 3 4" xfId="4447" xr:uid="{878497E5-1963-4DDA-BDD9-53463A75D60E}"/>
    <cellStyle name="Normal 8 4 2 4" xfId="3571" xr:uid="{321E19A8-5743-4E0A-870C-BBB359AAE288}"/>
    <cellStyle name="Normal 8 4 2 4 2" xfId="3572" xr:uid="{6C1FF899-F8C2-4C4A-9EC0-FDB2ECD398FE}"/>
    <cellStyle name="Normal 8 4 2 4 2 2" xfId="7250" xr:uid="{6AE94CC9-EE22-4ED0-BE99-46ED2D6CA0FD}"/>
    <cellStyle name="Normal 8 4 2 4 3" xfId="7251" xr:uid="{FEA52D23-C0F0-443A-91E5-EEAE0CFD5B78}"/>
    <cellStyle name="Normal 8 4 2 5" xfId="3573" xr:uid="{47F8BAF3-C5C0-4E88-ABB4-73343524974E}"/>
    <cellStyle name="Normal 8 4 2 5 2" xfId="7252" xr:uid="{8C4A348D-FCE6-48A8-B181-B88E03CCAB3E}"/>
    <cellStyle name="Normal 8 4 2 6" xfId="4448" xr:uid="{681A8ECD-E915-4525-8E1F-024D5ECA6610}"/>
    <cellStyle name="Normal 8 4 3" xfId="393" xr:uid="{FBFA7738-59B9-4848-AD95-C2604EC2A0CF}"/>
    <cellStyle name="Normal 8 4 3 2" xfId="746" xr:uid="{3B2026C1-4511-4841-ACB5-75064ECE427F}"/>
    <cellStyle name="Normal 8 4 3 2 2" xfId="3574" xr:uid="{0C7573F1-A90C-4E77-BC18-B91E5D13D2B9}"/>
    <cellStyle name="Normal 8 4 3 2 2 2" xfId="3575" xr:uid="{A778EA2C-311B-43C8-9214-017C9CC7B565}"/>
    <cellStyle name="Normal 8 4 3 2 2 2 2" xfId="7253" xr:uid="{0BC9A865-7CEB-449C-9158-BD1D4186F136}"/>
    <cellStyle name="Normal 8 4 3 2 2 3" xfId="7254" xr:uid="{CD1CCB73-5CF9-45A4-BDBC-DC323E3EE78D}"/>
    <cellStyle name="Normal 8 4 3 2 3" xfId="3576" xr:uid="{292FCF64-53D5-4ECF-AEBD-4993499D55B4}"/>
    <cellStyle name="Normal 8 4 3 2 3 2" xfId="7255" xr:uid="{3BC1132A-459E-4B5B-8177-1C490B9F39F4}"/>
    <cellStyle name="Normal 8 4 3 2 4" xfId="4449" xr:uid="{15700C31-F361-4EC7-AEAE-5903BAABF37B}"/>
    <cellStyle name="Normal 8 4 3 3" xfId="3577" xr:uid="{E703BA4E-BB2F-4E05-BD53-12E70398CD71}"/>
    <cellStyle name="Normal 8 4 3 3 2" xfId="3578" xr:uid="{189E9416-6D08-4A11-9751-67284813ABF7}"/>
    <cellStyle name="Normal 8 4 3 3 2 2" xfId="7256" xr:uid="{5C1AC707-755E-4F5F-BCD8-1F2E3CC503AA}"/>
    <cellStyle name="Normal 8 4 3 3 3" xfId="7257" xr:uid="{CB7E3D73-AEF1-4CA8-83C5-29EEA73CA6AB}"/>
    <cellStyle name="Normal 8 4 3 4" xfId="3579" xr:uid="{E8773C27-E904-4B09-8BA6-5476BC8D3287}"/>
    <cellStyle name="Normal 8 4 3 4 2" xfId="7258" xr:uid="{18DD6D91-920B-44C2-ABBD-D6FFF8860744}"/>
    <cellStyle name="Normal 8 4 3 5" xfId="4450" xr:uid="{38934F4C-D6DF-4B8F-B3AC-5F33F7693650}"/>
    <cellStyle name="Normal 8 4 4" xfId="743" xr:uid="{A9608535-F8B4-4A0F-BD4A-3227250578AB}"/>
    <cellStyle name="Normal 8 4 4 2" xfId="3580" xr:uid="{DF684529-AF8F-4231-AD3D-92E02C4F9A7F}"/>
    <cellStyle name="Normal 8 4 4 2 2" xfId="3581" xr:uid="{705BE988-C5BD-4230-8ACA-B6749207CE4D}"/>
    <cellStyle name="Normal 8 4 4 2 2 2" xfId="7259" xr:uid="{1DDBE6E3-CE86-4A97-8B1B-CE0B8BDB9A13}"/>
    <cellStyle name="Normal 8 4 4 2 3" xfId="7260" xr:uid="{F2B01655-1FD7-4FA6-AFC5-E1C9A20D28B7}"/>
    <cellStyle name="Normal 8 4 4 3" xfId="3582" xr:uid="{C1546F53-04C0-416A-A50F-562E01DDBD14}"/>
    <cellStyle name="Normal 8 4 4 3 2" xfId="7261" xr:uid="{F14A12F5-9F3E-4D08-8D3D-84D890864551}"/>
    <cellStyle name="Normal 8 4 4 4" xfId="4451" xr:uid="{9B46E807-7957-48C4-BC52-094FF2FF7F72}"/>
    <cellStyle name="Normal 8 4 5" xfId="3583" xr:uid="{3AE8A22B-563F-4FC2-ADEA-DE3F7F17A0B5}"/>
    <cellStyle name="Normal 8 4 5 2" xfId="3584" xr:uid="{A4E3E265-6E77-4DD5-8131-22E7EC7F3592}"/>
    <cellStyle name="Normal 8 4 5 2 2" xfId="7262" xr:uid="{4FC8AA7C-FBEE-4E35-8FC0-A93CC610E2D0}"/>
    <cellStyle name="Normal 8 4 5 3" xfId="7263" xr:uid="{B0D64899-79FE-40DC-A60C-E2D18537A3BC}"/>
    <cellStyle name="Normal 8 4 6" xfId="3585" xr:uid="{5C81EEEF-C941-4903-B520-F96DEA4D487E}"/>
    <cellStyle name="Normal 8 4 6 2" xfId="7264" xr:uid="{5460C11B-E9CF-48C4-99A7-65E0BF9F8E08}"/>
    <cellStyle name="Normal 8 4 7" xfId="4452" xr:uid="{402E564A-51C9-4507-B669-CFE918813D21}"/>
    <cellStyle name="Normal 8 4 8" xfId="8944" xr:uid="{42C734B1-F046-4843-8F5E-EF63B57DB104}"/>
    <cellStyle name="Normal 8 5" xfId="394" xr:uid="{3B93CF62-EAD2-410D-92D8-8A16F8644A70}"/>
    <cellStyle name="Normal 8 5 2" xfId="395" xr:uid="{1F79D172-FE23-4D02-8B33-6DDC8DD2E15D}"/>
    <cellStyle name="Normal 8 5 2 2" xfId="748" xr:uid="{70B73E74-0656-4848-ACBB-EEE8E282183D}"/>
    <cellStyle name="Normal 8 5 2 2 2" xfId="3586" xr:uid="{49DFA461-EBB3-45D5-A10F-78E6E67420C4}"/>
    <cellStyle name="Normal 8 5 2 2 2 2" xfId="3587" xr:uid="{F958BF3C-9B79-4C6E-BBDE-97B85F77F0F7}"/>
    <cellStyle name="Normal 8 5 2 2 2 2 2" xfId="7265" xr:uid="{4AB943BE-502D-4C7F-B49E-CD977ED97C88}"/>
    <cellStyle name="Normal 8 5 2 2 2 3" xfId="7266" xr:uid="{E3365D53-C1B5-41D5-8175-61F142F25BAF}"/>
    <cellStyle name="Normal 8 5 2 2 3" xfId="3588" xr:uid="{CB0010C8-8868-4CF3-AB42-843712DDFE0D}"/>
    <cellStyle name="Normal 8 5 2 2 3 2" xfId="7267" xr:uid="{64065647-1DCA-435A-9A30-D60B4CA853F7}"/>
    <cellStyle name="Normal 8 5 2 2 4" xfId="4453" xr:uid="{F8D00757-FF14-4060-B932-25935F6D461E}"/>
    <cellStyle name="Normal 8 5 2 3" xfId="3589" xr:uid="{78899470-1174-4E0A-9ADB-1D4BEB82FB1A}"/>
    <cellStyle name="Normal 8 5 2 3 2" xfId="3590" xr:uid="{74956996-E222-422F-A281-1FA8289183C7}"/>
    <cellStyle name="Normal 8 5 2 3 2 2" xfId="7268" xr:uid="{9FEAEF94-39D8-431B-B5B3-CB2F75EF13CA}"/>
    <cellStyle name="Normal 8 5 2 3 3" xfId="7269" xr:uid="{DC20CDD7-3C0B-422E-90B1-57105E5BFB03}"/>
    <cellStyle name="Normal 8 5 2 4" xfId="3591" xr:uid="{A7C83CA7-F15A-49A1-98D6-072534DFF2C2}"/>
    <cellStyle name="Normal 8 5 2 4 2" xfId="7270" xr:uid="{D042C8E7-A676-477D-9130-E36E7A9046C5}"/>
    <cellStyle name="Normal 8 5 2 5" xfId="4454" xr:uid="{16DF1D3D-8984-406F-A294-FEE125CE7B48}"/>
    <cellStyle name="Normal 8 5 3" xfId="747" xr:uid="{77162B97-8506-4EFE-A4BA-8EC110377953}"/>
    <cellStyle name="Normal 8 5 3 2" xfId="3592" xr:uid="{5398D65D-5552-4918-AD6C-2126ADB69FE7}"/>
    <cellStyle name="Normal 8 5 3 2 2" xfId="3593" xr:uid="{23A1E785-5BAF-462C-B0BE-542ACA00FDAF}"/>
    <cellStyle name="Normal 8 5 3 2 2 2" xfId="7271" xr:uid="{768CCBE3-4E3E-4ACF-A626-17C5D9622DD7}"/>
    <cellStyle name="Normal 8 5 3 2 3" xfId="7272" xr:uid="{4F964E80-2F0F-45CC-A8C6-DA022D48C7EE}"/>
    <cellStyle name="Normal 8 5 3 3" xfId="3594" xr:uid="{4C443010-1287-4710-A81F-42CC8EEA82DB}"/>
    <cellStyle name="Normal 8 5 3 3 2" xfId="7273" xr:uid="{7D6066C7-3C5C-40C4-8740-FD4FEA418290}"/>
    <cellStyle name="Normal 8 5 3 4" xfId="4455" xr:uid="{4EAC6056-F12B-4458-838C-A1127B38BA71}"/>
    <cellStyle name="Normal 8 5 4" xfId="3595" xr:uid="{7F8020E4-80FD-49A8-88BC-8BD8288B604E}"/>
    <cellStyle name="Normal 8 5 4 2" xfId="3596" xr:uid="{810B7A8F-DC38-4402-8470-43BC41A2B155}"/>
    <cellStyle name="Normal 8 5 4 2 2" xfId="7274" xr:uid="{802F3621-EFC6-40C7-A0ED-58B2597D444E}"/>
    <cellStyle name="Normal 8 5 4 3" xfId="7275" xr:uid="{A8F2E2F6-B501-4256-A3F5-ABB6DC86B43C}"/>
    <cellStyle name="Normal 8 5 5" xfId="3597" xr:uid="{1EE2DFB4-8D23-40A5-BD68-78175A8EAAE4}"/>
    <cellStyle name="Normal 8 5 5 2" xfId="7276" xr:uid="{0740AB35-F5A3-4E3D-B13C-81380EBB27A3}"/>
    <cellStyle name="Normal 8 5 6" xfId="4456" xr:uid="{1A5B02D0-FE27-4B8B-8121-3DDD4C1C5349}"/>
    <cellStyle name="Normal 8 5 7" xfId="8945" xr:uid="{8FB1554F-1931-435B-A3CF-AB6297C69B8B}"/>
    <cellStyle name="Normal 8 6" xfId="396" xr:uid="{5646B8DD-006C-44AE-8938-A0548AC3C810}"/>
    <cellStyle name="Normal 8 6 2" xfId="397" xr:uid="{76AC8418-0E9D-4B98-AAF5-3687CAF5A1AF}"/>
    <cellStyle name="Normal 8 6 2 2" xfId="750" xr:uid="{3938C4CE-2013-404E-AD63-18331764576C}"/>
    <cellStyle name="Normal 8 6 2 2 2" xfId="3598" xr:uid="{8BA82E8D-8A16-45B8-AADD-35823D2249EA}"/>
    <cellStyle name="Normal 8 6 2 2 2 2" xfId="3599" xr:uid="{CB28524D-AB68-4349-B29D-1FFC48225EC8}"/>
    <cellStyle name="Normal 8 6 2 2 2 2 2" xfId="7277" xr:uid="{B7AEEED0-5800-4708-A658-5C558861899B}"/>
    <cellStyle name="Normal 8 6 2 2 2 3" xfId="7278" xr:uid="{C4DF8A80-23EE-4DF6-AA7E-F4FCAB57AA3F}"/>
    <cellStyle name="Normal 8 6 2 2 3" xfId="3600" xr:uid="{215268BF-3270-4D8A-BB56-3FB2E8388FBB}"/>
    <cellStyle name="Normal 8 6 2 2 3 2" xfId="7279" xr:uid="{DAA31CBE-330C-435B-B376-5E4E58299135}"/>
    <cellStyle name="Normal 8 6 2 2 4" xfId="4457" xr:uid="{90B7D8E4-A587-40AF-AC54-38BE68E44D90}"/>
    <cellStyle name="Normal 8 6 2 3" xfId="3601" xr:uid="{64C9680E-E4E3-4505-B5B2-059A86B28869}"/>
    <cellStyle name="Normal 8 6 2 3 2" xfId="3602" xr:uid="{F09EEA27-3903-49B8-ACC6-BF71D628DA34}"/>
    <cellStyle name="Normal 8 6 2 3 2 2" xfId="7280" xr:uid="{993EE9C8-663D-43AA-8901-11EBD2A57916}"/>
    <cellStyle name="Normal 8 6 2 3 3" xfId="7281" xr:uid="{5B7E612B-41C9-42FB-A31E-368C0D6BF6B4}"/>
    <cellStyle name="Normal 8 6 2 4" xfId="3603" xr:uid="{86B77F9B-480B-436A-9466-9008EBF435EB}"/>
    <cellStyle name="Normal 8 6 2 4 2" xfId="7282" xr:uid="{70C67BC0-09A3-4C34-823C-09EB12BAC226}"/>
    <cellStyle name="Normal 8 6 2 5" xfId="4458" xr:uid="{E8C72FC6-708B-4E95-8233-5A38A9FB8AC3}"/>
    <cellStyle name="Normal 8 6 3" xfId="749" xr:uid="{982DEA2A-58F5-40EB-8BB8-6B7011878720}"/>
    <cellStyle name="Normal 8 6 3 2" xfId="3604" xr:uid="{FE8619D2-466B-489B-A3F3-D0685CF9DCCF}"/>
    <cellStyle name="Normal 8 6 3 2 2" xfId="3605" xr:uid="{14685CFB-6A70-4A8A-807A-ADBF8371424C}"/>
    <cellStyle name="Normal 8 6 3 2 2 2" xfId="7283" xr:uid="{CFCEA2B9-56C2-4970-8639-7D591773AAA8}"/>
    <cellStyle name="Normal 8 6 3 2 3" xfId="7284" xr:uid="{43F0D704-5746-42DD-9207-CED4C50ADD88}"/>
    <cellStyle name="Normal 8 6 3 3" xfId="3606" xr:uid="{7041A24C-8BAB-4CFA-9E83-B640D7BFF2DC}"/>
    <cellStyle name="Normal 8 6 3 3 2" xfId="7285" xr:uid="{1D7C4382-85D6-4848-9A31-EE28C207DA92}"/>
    <cellStyle name="Normal 8 6 3 4" xfId="4459" xr:uid="{6F996569-EE79-41A5-B987-664440236095}"/>
    <cellStyle name="Normal 8 6 4" xfId="3607" xr:uid="{0251295C-7FD0-4C12-9F2F-8A9E0DDE9EAA}"/>
    <cellStyle name="Normal 8 6 4 2" xfId="3608" xr:uid="{F11B09B6-EAEA-403D-AAD4-3E2AB9593FDC}"/>
    <cellStyle name="Normal 8 6 4 2 2" xfId="7286" xr:uid="{B12A07F1-A987-4C43-88BE-3F13C00EC202}"/>
    <cellStyle name="Normal 8 6 4 3" xfId="7287" xr:uid="{D9AF6F86-9C01-4A5D-AD97-17F5A3C829C2}"/>
    <cellStyle name="Normal 8 6 5" xfId="3609" xr:uid="{4B93B9C8-A45D-46A3-8254-FCF4B96C4E3C}"/>
    <cellStyle name="Normal 8 6 5 2" xfId="7288" xr:uid="{2CB358DE-11E2-42B3-9C99-FF55BA33D348}"/>
    <cellStyle name="Normal 8 6 6" xfId="4460" xr:uid="{E684E909-0618-4C81-8330-D95E4EAE0F59}"/>
    <cellStyle name="Normal 8 6 7" xfId="8946" xr:uid="{828181DF-D677-4659-B3E0-3205550C71DD}"/>
    <cellStyle name="Normal 8 7" xfId="398" xr:uid="{8622AD59-E42A-455D-B0C8-2114936A4757}"/>
    <cellStyle name="Normal 8 7 2" xfId="399" xr:uid="{171B9E3D-5394-4AE9-AAD3-E23DC0CD8287}"/>
    <cellStyle name="Normal 8 7 2 2" xfId="752" xr:uid="{5022FB11-D450-4F0D-8131-3A9D4BAEBCC7}"/>
    <cellStyle name="Normal 8 7 2 2 2" xfId="3610" xr:uid="{6327239B-2D14-4875-A015-8FCBF7FBE1E4}"/>
    <cellStyle name="Normal 8 7 2 2 2 2" xfId="3611" xr:uid="{8389BCE5-2B7B-4C16-8F01-02D57A8ED1F5}"/>
    <cellStyle name="Normal 8 7 2 2 2 2 2" xfId="7289" xr:uid="{FA510C2C-ABDE-4432-BBC3-E3880F61E050}"/>
    <cellStyle name="Normal 8 7 2 2 2 3" xfId="7290" xr:uid="{B01E0AA2-D563-47A5-AD38-5644DC521148}"/>
    <cellStyle name="Normal 8 7 2 2 3" xfId="3612" xr:uid="{A1345B02-E2FB-40A5-8310-3D5CBB0A74CF}"/>
    <cellStyle name="Normal 8 7 2 2 3 2" xfId="7291" xr:uid="{24C27ED9-14FE-4F00-BEC4-D841F5977314}"/>
    <cellStyle name="Normal 8 7 2 2 4" xfId="4461" xr:uid="{062AD101-DD21-4932-A8D2-F2C04300A601}"/>
    <cellStyle name="Normal 8 7 2 3" xfId="3613" xr:uid="{F8E935FA-26AC-44DB-B3B7-27B7FBF9229B}"/>
    <cellStyle name="Normal 8 7 2 3 2" xfId="3614" xr:uid="{FC06771E-9940-4DC0-8445-07834F7D2AC5}"/>
    <cellStyle name="Normal 8 7 2 3 2 2" xfId="7292" xr:uid="{8A7AB928-7AD3-4BA8-BD23-BEFE77DE5ED1}"/>
    <cellStyle name="Normal 8 7 2 3 3" xfId="7293" xr:uid="{F696F210-33F4-471E-9D96-2EB667DC5BB0}"/>
    <cellStyle name="Normal 8 7 2 4" xfId="3615" xr:uid="{4DB79258-0CAC-43AA-BF1C-7B54DB699737}"/>
    <cellStyle name="Normal 8 7 2 4 2" xfId="7294" xr:uid="{003C9BDB-4FC9-4428-B361-EF30DEE361D7}"/>
    <cellStyle name="Normal 8 7 2 5" xfId="4462" xr:uid="{18655DC2-4650-4568-B31C-C5FE7223F152}"/>
    <cellStyle name="Normal 8 7 3" xfId="751" xr:uid="{0F1F7DAE-A084-4615-BF7B-A873CAB00A50}"/>
    <cellStyle name="Normal 8 7 3 2" xfId="3616" xr:uid="{D19FF73F-4FA9-4378-B298-1C1A844CEB36}"/>
    <cellStyle name="Normal 8 7 3 2 2" xfId="3617" xr:uid="{FAC2FAD0-40C2-4324-9FDF-2A0BB2A843F0}"/>
    <cellStyle name="Normal 8 7 3 2 2 2" xfId="7295" xr:uid="{EEEF62B3-B706-4B21-88ED-F6B52B75F3B1}"/>
    <cellStyle name="Normal 8 7 3 2 3" xfId="7296" xr:uid="{44697246-432F-4C23-B30B-764F1FC07694}"/>
    <cellStyle name="Normal 8 7 3 3" xfId="3618" xr:uid="{BE1F7D57-DCAC-4088-A5DC-AE49EEF2A9AE}"/>
    <cellStyle name="Normal 8 7 3 3 2" xfId="7297" xr:uid="{B153D314-D366-4526-9DF8-62357C3201FF}"/>
    <cellStyle name="Normal 8 7 3 4" xfId="4463" xr:uid="{A3BEDBB9-8BD1-4D5C-A721-BC086403691C}"/>
    <cellStyle name="Normal 8 7 4" xfId="3619" xr:uid="{12526D29-3FB1-46AF-B501-22D6D14CD47B}"/>
    <cellStyle name="Normal 8 7 4 2" xfId="3620" xr:uid="{FD33AA58-0E4C-4C7B-ADBB-2FE75B2934ED}"/>
    <cellStyle name="Normal 8 7 4 2 2" xfId="7298" xr:uid="{39E7AF9D-C5C9-45FE-9578-ED677F959C09}"/>
    <cellStyle name="Normal 8 7 4 3" xfId="7299" xr:uid="{3CD457D8-E49D-4930-B751-9F7E31D2F1CE}"/>
    <cellStyle name="Normal 8 7 5" xfId="3621" xr:uid="{FF4E070C-AE9A-401A-92D9-D420660890F7}"/>
    <cellStyle name="Normal 8 7 5 2" xfId="7300" xr:uid="{CCC4F9F5-6A22-4AED-B5D5-6E9953A37CD2}"/>
    <cellStyle name="Normal 8 7 6" xfId="4464" xr:uid="{ACB5073D-B092-469D-B4C0-7DF31C5FFE50}"/>
    <cellStyle name="Normal 8 7 7" xfId="8947" xr:uid="{24E08A23-64AE-4D9D-A282-09C577E5FFFD}"/>
    <cellStyle name="Normal 8 8" xfId="400" xr:uid="{6464EF19-2702-44E8-90EC-4D4130CD6F57}"/>
    <cellStyle name="Normal 8 8 2" xfId="753" xr:uid="{F6043E23-9DF3-478A-BB4E-FCAE1649CD84}"/>
    <cellStyle name="Normal 8 8 2 2" xfId="3622" xr:uid="{6B307C1C-F6F0-4962-9606-1131D96D8789}"/>
    <cellStyle name="Normal 8 8 2 2 2" xfId="3623" xr:uid="{EE11E0E4-4802-4D61-A45C-6DFE6C0FEE25}"/>
    <cellStyle name="Normal 8 8 2 2 2 2" xfId="7301" xr:uid="{9D691463-ED72-44DB-856D-9556073F9D78}"/>
    <cellStyle name="Normal 8 8 2 2 3" xfId="7302" xr:uid="{8EBA2FFE-DECC-4627-990C-140D23F9FDA6}"/>
    <cellStyle name="Normal 8 8 2 3" xfId="3624" xr:uid="{718766BB-9569-4DC8-9A9D-DC872B093791}"/>
    <cellStyle name="Normal 8 8 2 3 2" xfId="7303" xr:uid="{944A433A-0E32-4A29-AD32-6B2D73E7D90A}"/>
    <cellStyle name="Normal 8 8 2 4" xfId="4465" xr:uid="{09C9BF4F-BA91-4D69-A326-858EAFE457B7}"/>
    <cellStyle name="Normal 8 8 3" xfId="3625" xr:uid="{7D33B3C0-F4C1-4401-9DBC-B90F8D54988D}"/>
    <cellStyle name="Normal 8 8 3 2" xfId="3626" xr:uid="{27FF8AAD-964E-4E5E-99E0-7F512022CC07}"/>
    <cellStyle name="Normal 8 8 3 2 2" xfId="7304" xr:uid="{71A6D914-7D5B-4047-8818-1AC32F3D72AA}"/>
    <cellStyle name="Normal 8 8 3 3" xfId="7305" xr:uid="{0F758F7F-D3FB-4140-845A-EDD52962A5B8}"/>
    <cellStyle name="Normal 8 8 4" xfId="3627" xr:uid="{FC2A5458-B723-40DF-977F-843550BA18E1}"/>
    <cellStyle name="Normal 8 8 4 2" xfId="7306" xr:uid="{36AFC70B-122A-41E0-8078-55F83D963A7C}"/>
    <cellStyle name="Normal 8 8 5" xfId="4466" xr:uid="{9BAD3440-DD5D-4776-AB95-8786FC3512BA}"/>
    <cellStyle name="Normal 8 8 6" xfId="8948" xr:uid="{7797ACD3-C8BC-4849-94F6-AC0608C11F90}"/>
    <cellStyle name="Normal 8 9" xfId="401" xr:uid="{F5529D26-0955-4C44-9B35-4A6D3B4BACE6}"/>
    <cellStyle name="Normal 8 9 2" xfId="754" xr:uid="{057BF5C3-B21D-421E-AD4A-FFC055303E90}"/>
    <cellStyle name="Normal 8 9 2 2" xfId="3628" xr:uid="{127028E3-48B6-4AAA-9CE0-E8676DB40A56}"/>
    <cellStyle name="Normal 8 9 2 2 2" xfId="3629" xr:uid="{82051CB1-976E-4C21-BDEB-F717A590D424}"/>
    <cellStyle name="Normal 8 9 2 2 2 2" xfId="7307" xr:uid="{241BE10B-328D-4D27-867D-7E29E1EA73D9}"/>
    <cellStyle name="Normal 8 9 2 2 3" xfId="7308" xr:uid="{D2AD0D7E-AB18-4B45-B5EF-A7F76C29E033}"/>
    <cellStyle name="Normal 8 9 2 3" xfId="3630" xr:uid="{DEA3E09D-3271-4ECC-B608-EB4B74240417}"/>
    <cellStyle name="Normal 8 9 2 3 2" xfId="7309" xr:uid="{FE5BDBDB-A5F4-4CF1-BCFF-38307BFAF3D3}"/>
    <cellStyle name="Normal 8 9 2 4" xfId="4467" xr:uid="{2666EDB7-00DC-4726-BF00-6317FDB20756}"/>
    <cellStyle name="Normal 8 9 3" xfId="3631" xr:uid="{72E4D88B-9F69-4DE9-B47E-060D5BDBF0B0}"/>
    <cellStyle name="Normal 8 9 3 2" xfId="3632" xr:uid="{0D234C1B-7860-4966-83B6-C70F8BBB02C4}"/>
    <cellStyle name="Normal 8 9 3 2 2" xfId="7310" xr:uid="{269172C3-B09C-4612-B717-825535E317CC}"/>
    <cellStyle name="Normal 8 9 3 3" xfId="7311" xr:uid="{26C429A0-8FA0-42EF-BF76-AEE956ABE1DC}"/>
    <cellStyle name="Normal 8 9 4" xfId="3633" xr:uid="{DE745AEB-A95A-48FF-A47C-140654B9425F}"/>
    <cellStyle name="Normal 8 9 4 2" xfId="7312" xr:uid="{26267750-C1B9-4900-B631-86BB75242A63}"/>
    <cellStyle name="Normal 8 9 5" xfId="4468" xr:uid="{963C4BDC-7934-4F56-AE54-9894EFF1E063}"/>
    <cellStyle name="Normal 80" xfId="8949" xr:uid="{F49B7346-B9E9-4BC1-AF0F-7F4F7423E3EA}"/>
    <cellStyle name="Normal 81" xfId="8950" xr:uid="{18FD728B-ACFD-4C12-ADA1-C6F8ABEE7811}"/>
    <cellStyle name="Normal 82" xfId="8951" xr:uid="{9A209FDC-ADE2-4404-BFD2-E96C6F3B37D1}"/>
    <cellStyle name="Normal 83" xfId="8952" xr:uid="{5E762303-B105-4238-A4B2-63B0CE0F5412}"/>
    <cellStyle name="Normal 84" xfId="8953" xr:uid="{6EC39CF0-D7B2-4976-B066-DC036ADADC23}"/>
    <cellStyle name="Normal 85" xfId="8954" xr:uid="{304E4FB3-1B96-4035-A692-A92EF98BBFFC}"/>
    <cellStyle name="Normal 86" xfId="8955" xr:uid="{BFA18D2B-3656-44BB-9931-268B93D99E48}"/>
    <cellStyle name="Normal 87" xfId="8956" xr:uid="{72B2549A-B74B-4532-BD5D-B2EBA99B2511}"/>
    <cellStyle name="Normal 88" xfId="8957" xr:uid="{68975133-9329-4D92-B6E4-02614765255E}"/>
    <cellStyle name="Normal 89" xfId="8958" xr:uid="{F5C6043D-5D54-4C1B-8B00-F8B4CE7F0B18}"/>
    <cellStyle name="Normal 9" xfId="34" xr:uid="{67644750-02E0-4A1A-9344-ACB368A44E86}"/>
    <cellStyle name="Normal 9 2" xfId="8959" xr:uid="{751E7DC0-98DB-4796-90F9-A2E13A8A756F}"/>
    <cellStyle name="Normal 9 3" xfId="21" xr:uid="{00000000-0005-0000-0000-00001F000000}"/>
    <cellStyle name="Normal 9 3 2" xfId="8960" xr:uid="{BD09065A-5E9B-418D-81B6-C8B9B928A360}"/>
    <cellStyle name="Normal 9 4" xfId="8961" xr:uid="{FD866BF1-184E-46FD-96AE-F04C67B9B8FA}"/>
    <cellStyle name="Normal 9 5" xfId="8962" xr:uid="{3F1736EC-0A35-470C-AE92-832780F1AB4A}"/>
    <cellStyle name="Normal 9 6" xfId="402" xr:uid="{8308DCB6-265E-4D2E-8547-A6B2478C0418}"/>
    <cellStyle name="Normal 90" xfId="8963" xr:uid="{A153C0AD-9279-4F68-9A94-B9D1F61752E9}"/>
    <cellStyle name="Normal 91" xfId="8964" xr:uid="{02A70203-CCC6-4A12-8327-76D88166FAA3}"/>
    <cellStyle name="Normal 92" xfId="8965" xr:uid="{F74D69B3-E908-4F28-9EFA-C4DED7A211DC}"/>
    <cellStyle name="Normal 93" xfId="8966" xr:uid="{72761549-B183-4505-912A-0D4036571217}"/>
    <cellStyle name="Normal 94" xfId="8967" xr:uid="{0534AD04-0E90-4612-A414-81F065749653}"/>
    <cellStyle name="Normal 95" xfId="8968" xr:uid="{24C7D55F-D5CC-4EFE-885E-80BEC5F44C57}"/>
    <cellStyle name="Normal 96" xfId="8969" xr:uid="{5EB1F970-9B3F-4E55-9A37-64ACC4E1BFED}"/>
    <cellStyle name="Normal 97" xfId="8970" xr:uid="{7DF2D310-9763-4B2A-A288-4D9E826EF23A}"/>
    <cellStyle name="Normal 98" xfId="8971" xr:uid="{5A065F0C-6EBD-406B-8B9E-B878F1AE14D5}"/>
    <cellStyle name="Normal 99" xfId="8972" xr:uid="{2B27FF01-D437-4952-BEB5-C4B1F0130DB0}"/>
    <cellStyle name="Normal_Bill 02 Ice Storage Auction hall and Radio Room Kattankudy 2" xfId="31" xr:uid="{00000000-0005-0000-0000-000020000000}"/>
    <cellStyle name="Normal/1" xfId="8973" xr:uid="{0E001AC3-FD5B-4D8F-9447-230B03EF826D}"/>
    <cellStyle name="Normal/1 2" xfId="8974" xr:uid="{69672846-F194-45EC-8136-ED6106BF5E7F}"/>
    <cellStyle name="Normal/1 2 2" xfId="9437" xr:uid="{60A2881E-5328-4484-816B-AC86E91917D2}"/>
    <cellStyle name="Normal/1 2 2 2" xfId="9929" xr:uid="{B65EE02F-FE75-4E2E-9758-937966FB2051}"/>
    <cellStyle name="Normal/1 2 2 3" xfId="10157" xr:uid="{91A0139B-0D1A-4528-AF5E-04CE5D5F44F2}"/>
    <cellStyle name="Normal/1 2 2 4" xfId="10438" xr:uid="{344306DC-A32A-4A1F-BF7C-C18A48C8B615}"/>
    <cellStyle name="Normal/1 2 3" xfId="9810" xr:uid="{9D67E314-2949-46F8-90DA-6A4DF0C2522A}"/>
    <cellStyle name="Normal/1 3" xfId="9370" xr:uid="{9C9356A9-4CA9-4DE3-B6C7-D3B2AF29C4C9}"/>
    <cellStyle name="Normal/1 3 2" xfId="9870" xr:uid="{0BB4797A-26E8-4E9F-AF77-FB966F55BFAD}"/>
    <cellStyle name="Normal/1 3 3" xfId="10098" xr:uid="{77E9F423-6725-4572-8B41-BB9B1B2A8E8E}"/>
    <cellStyle name="Normal/1 3 4" xfId="10379" xr:uid="{7264EFF9-4568-441C-AE66-FB800A6323F9}"/>
    <cellStyle name="Normal/1 4" xfId="9798" xr:uid="{E222114A-3E30-49BD-B72E-3B54FA8AC395}"/>
    <cellStyle name="Note" xfId="2" builtinId="10"/>
    <cellStyle name="Note 2" xfId="8975" xr:uid="{11BF7CD3-41AD-44D1-A1D8-7CD34A134706}"/>
    <cellStyle name="Note 2 2" xfId="8976" xr:uid="{DC4D2E1F-0855-43FC-A21D-25FFF03B66A6}"/>
    <cellStyle name="Note 2 2 2" xfId="8977" xr:uid="{2EE2D9B6-6AD9-41C0-8AC7-A0F6E8833A3C}"/>
    <cellStyle name="Note 2 2 2 2" xfId="9387" xr:uid="{7F29AD4A-BDE0-4C97-94BE-496771DB8887}"/>
    <cellStyle name="Note 2 2 2 2 2" xfId="9885" xr:uid="{824FFFC6-2D74-454E-BF43-36541E80C78B}"/>
    <cellStyle name="Note 2 2 2 2 3" xfId="10113" xr:uid="{0A37700C-D885-494E-91D3-C6664843B3FE}"/>
    <cellStyle name="Note 2 2 2 2 4" xfId="10394" xr:uid="{BAADC04C-FAF0-429C-A8A3-F3561487AA97}"/>
    <cellStyle name="Note 2 2 2 3" xfId="9797" xr:uid="{9EE57511-CFF5-4285-B82F-AECA67C5351A}"/>
    <cellStyle name="Note 2 2 2 4" xfId="10268" xr:uid="{D022FFA1-5DCD-4F66-923D-C68FBD2DAA36}"/>
    <cellStyle name="Note 2 2 3" xfId="9517" xr:uid="{6EA8FDED-F517-44B7-8A55-92120DFA170C}"/>
    <cellStyle name="Note 2 2 3 2" xfId="10006" xr:uid="{29620C2C-B1A2-4136-AED2-393565B8CBEA}"/>
    <cellStyle name="Note 2 2 3 3" xfId="10234" xr:uid="{1A23E982-AFA1-4881-A2E9-FF5D308A397B}"/>
    <cellStyle name="Note 2 2 3 4" xfId="10515" xr:uid="{B280D605-D948-42D5-B5D4-956E584C85B5}"/>
    <cellStyle name="Note 2 2 4" xfId="9809" xr:uid="{80028DA0-63BD-46FF-9AEA-B3380166EB45}"/>
    <cellStyle name="Note 2 2 5" xfId="10267" xr:uid="{955540E3-1AC4-4C77-BA8F-DC4E65678A6B}"/>
    <cellStyle name="Note 2 3" xfId="8978" xr:uid="{991E2D4A-448D-48D4-AEE7-6EE293E01753}"/>
    <cellStyle name="Note 2 3 2" xfId="8979" xr:uid="{EA2BAFB2-F248-4E40-A6D5-CAAB85A664A4}"/>
    <cellStyle name="Note 2 3 2 2" xfId="9518" xr:uid="{B9A22A76-2C89-4C76-A70B-00D3623E84A4}"/>
    <cellStyle name="Note 2 3 2 2 2" xfId="10007" xr:uid="{A94A35B9-30AD-4BD0-A5DF-1F62B205BC21}"/>
    <cellStyle name="Note 2 3 2 2 3" xfId="10235" xr:uid="{3C172618-F653-4D1C-89EF-8F94E7307226}"/>
    <cellStyle name="Note 2 3 2 2 4" xfId="10516" xr:uid="{7CCB7E00-A6AA-4F77-BA59-92AA3D67863F}"/>
    <cellStyle name="Note 2 3 2 3" xfId="9795" xr:uid="{70ED5F26-62BC-4D16-B0C3-EB80B102CFE4}"/>
    <cellStyle name="Note 2 3 2 4" xfId="10270" xr:uid="{C0C525D5-38D8-4990-A2A2-41A19B9799B5}"/>
    <cellStyle name="Note 2 3 3" xfId="9316" xr:uid="{09A9B4B2-B439-4E4F-91DE-701B6BE48316}"/>
    <cellStyle name="Note 2 3 3 2" xfId="9818" xr:uid="{B46DE323-4DAE-4176-92CF-15C4EC805FD9}"/>
    <cellStyle name="Note 2 3 3 3" xfId="9658" xr:uid="{056E0160-8D6A-422B-9267-95A8412F94AA}"/>
    <cellStyle name="Note 2 3 3 4" xfId="10327" xr:uid="{754CDB62-769C-4C79-905E-50C9575EC514}"/>
    <cellStyle name="Note 2 3 4" xfId="9796" xr:uid="{1680BC33-554A-4B49-9BFF-7F758A0180E9}"/>
    <cellStyle name="Note 2 3 5" xfId="10269" xr:uid="{39A0F863-B555-48E8-9DD7-BBDA47423073}"/>
    <cellStyle name="Note 2 4" xfId="8980" xr:uid="{3D06FCDA-621A-40B4-8A88-AEFCAFA88E1E}"/>
    <cellStyle name="Note 2 4 2" xfId="8981" xr:uid="{3E8E8B3C-0E54-45C7-8933-9B2A6515E61E}"/>
    <cellStyle name="Note 2 4 2 2" xfId="9329" xr:uid="{4B576DA8-DD2A-4473-9F4D-F06245C748A2}"/>
    <cellStyle name="Note 2 4 2 2 2" xfId="9830" xr:uid="{D360B5E3-4CA7-4EB0-AD4B-A591B51EDC8B}"/>
    <cellStyle name="Note 2 4 2 2 3" xfId="10058" xr:uid="{E06F4577-C3B3-4043-A568-ACA13B94E9E2}"/>
    <cellStyle name="Note 2 4 2 2 4" xfId="10339" xr:uid="{9BF2AFD0-4FF3-4816-B85B-429D3C70B45B}"/>
    <cellStyle name="Note 2 4 2 3" xfId="9606" xr:uid="{3F698C23-A5E0-45FC-9945-0DBD276D22F8}"/>
    <cellStyle name="Note 2 4 2 4" xfId="10272" xr:uid="{CD3B7F4B-7FD5-492C-A683-90F540885004}"/>
    <cellStyle name="Note 2 4 3" xfId="9541" xr:uid="{01F1C150-C085-488F-BA57-A926AAD0FDA9}"/>
    <cellStyle name="Note 2 4 3 2" xfId="10030" xr:uid="{BBC416B3-9454-4EE4-93D9-A7E05AFFA37C}"/>
    <cellStyle name="Note 2 4 3 3" xfId="10258" xr:uid="{2D8D7A81-AF0B-4350-A0D3-43A0327E26A5}"/>
    <cellStyle name="Note 2 4 3 4" xfId="10539" xr:uid="{A6C8CB94-F045-4754-A441-1D720519C7CA}"/>
    <cellStyle name="Note 2 4 4" xfId="9794" xr:uid="{F8E76B7F-B181-4050-B823-D6D790B084E9}"/>
    <cellStyle name="Note 2 4 5" xfId="10271" xr:uid="{8740516B-24AF-4F17-B8FB-86370A28C823}"/>
    <cellStyle name="Note 2 5" xfId="8982" xr:uid="{0FF1921C-9C63-4CDF-B2DC-D1165C2C43E9}"/>
    <cellStyle name="Note 2 5 2" xfId="8983" xr:uid="{0D3E7339-8AB6-429B-A294-F7668088F3A7}"/>
    <cellStyle name="Note 2 5 2 2" xfId="9519" xr:uid="{98D83DCE-85DC-4C83-BA67-3ECE2250EAB9}"/>
    <cellStyle name="Note 2 5 2 2 2" xfId="10008" xr:uid="{9C840170-43EE-4422-B0EF-4F459D998D51}"/>
    <cellStyle name="Note 2 5 2 2 3" xfId="10236" xr:uid="{9CA6C50F-CC48-4B79-9CD3-F3CEC4082DDC}"/>
    <cellStyle name="Note 2 5 2 2 4" xfId="10517" xr:uid="{54B9FDDC-784D-45D8-923A-D2F549E2D08A}"/>
    <cellStyle name="Note 2 5 2 3" xfId="9571" xr:uid="{5C4409AF-559F-4100-B1F9-812D50D4FE68}"/>
    <cellStyle name="Note 2 5 2 4" xfId="10274" xr:uid="{ECC704A0-E060-4D31-B1A1-1FCA1DB9361A}"/>
    <cellStyle name="Note 2 5 3" xfId="9452" xr:uid="{7834EC16-6635-4155-B108-BBF0ECA99D23}"/>
    <cellStyle name="Note 2 5 3 2" xfId="9944" xr:uid="{0ADB3BFE-DF88-47B1-AC05-2D7A393534FE}"/>
    <cellStyle name="Note 2 5 3 3" xfId="10172" xr:uid="{641E0799-DD8B-4D02-A896-2A154990F4D5}"/>
    <cellStyle name="Note 2 5 3 4" xfId="10453" xr:uid="{DB6C36F4-BFAD-48E4-BBF5-AE693E77A75C}"/>
    <cellStyle name="Note 2 5 4" xfId="9617" xr:uid="{9874DC3E-8D6C-4288-AB9C-DA33EAD26873}"/>
    <cellStyle name="Note 2 5 5" xfId="10273" xr:uid="{B175FAC4-B119-4B57-ADAA-A586F5C6BFCE}"/>
    <cellStyle name="Note 2 6" xfId="8984" xr:uid="{0B3D05DF-FCFE-4B23-AC60-198BA21B3683}"/>
    <cellStyle name="Note 2 6 2" xfId="8985" xr:uid="{64D95FA8-0D81-4503-8F01-ADB3461A1231}"/>
    <cellStyle name="Note 2 6 2 2" xfId="9344" xr:uid="{1D828495-D80F-408A-BF3B-87A7DC46B2A0}"/>
    <cellStyle name="Note 2 6 2 2 2" xfId="9845" xr:uid="{2A95CA0F-D3A0-4868-ACD1-62FD0F2892E8}"/>
    <cellStyle name="Note 2 6 2 2 3" xfId="10073" xr:uid="{60AA637C-E75B-4CEE-ABB0-0E6353CC3522}"/>
    <cellStyle name="Note 2 6 2 2 4" xfId="10354" xr:uid="{5BB01EBF-73BA-4DFD-B5C5-4DA527A4DD63}"/>
    <cellStyle name="Note 2 6 2 3" xfId="9793" xr:uid="{BCBF6D4A-A1A4-4275-9FEE-BCF1A9E31C96}"/>
    <cellStyle name="Note 2 6 2 4" xfId="10276" xr:uid="{C3544320-A4D2-46C4-A50B-8572F19F36AC}"/>
    <cellStyle name="Note 2 6 3" xfId="9477" xr:uid="{A4F79AE1-1A51-4A9A-BFFC-157F6058A4AC}"/>
    <cellStyle name="Note 2 6 3 2" xfId="9969" xr:uid="{12C08D0D-EB10-48BD-9A51-ADB0960083BB}"/>
    <cellStyle name="Note 2 6 3 3" xfId="10197" xr:uid="{BC6B3737-344E-4FE6-AE78-35B9CC6A9DC3}"/>
    <cellStyle name="Note 2 6 3 4" xfId="10478" xr:uid="{224E8552-4C50-469C-9B45-DE85F67F9030}"/>
    <cellStyle name="Note 2 6 4" xfId="9570" xr:uid="{E9EE7237-D2AC-4591-BB6A-24C3DB7C6181}"/>
    <cellStyle name="Note 2 6 5" xfId="10275" xr:uid="{99840A34-315B-4998-A75D-1BC8C242F253}"/>
    <cellStyle name="Note 2 7" xfId="8986" xr:uid="{D871CA32-2FE6-424C-AA5B-E6668428D87B}"/>
    <cellStyle name="Note 3" xfId="8987" xr:uid="{F924094E-AC59-43FA-96EE-3B3916BF37EE}"/>
    <cellStyle name="Note 3 2" xfId="8988" xr:uid="{8C80B52F-62DD-42AA-9B3E-D537F9EE6A8A}"/>
    <cellStyle name="Note 3 2 2" xfId="9498" xr:uid="{C1012C86-3A25-440E-8EA9-503D63CD2AFB}"/>
    <cellStyle name="Note 3 2 2 2" xfId="9988" xr:uid="{5BE14F9D-828A-4271-AFE7-DB117E990FD0}"/>
    <cellStyle name="Note 3 2 2 3" xfId="10216" xr:uid="{C188E98A-2DF3-4E9D-B43C-6993EF75ACAC}"/>
    <cellStyle name="Note 3 2 2 4" xfId="10497" xr:uid="{A97C30FC-82B8-47B5-B5EF-06195922BC90}"/>
    <cellStyle name="Note 3 2 3" xfId="9791" xr:uid="{01DA3B61-1AA5-4374-8728-CE538B9FA0C8}"/>
    <cellStyle name="Note 3 2 4" xfId="10278" xr:uid="{3F37E30B-A34C-477D-AFB5-ED89602B1E19}"/>
    <cellStyle name="Note 3 3" xfId="9458" xr:uid="{5FFF3672-FBF9-4A60-B66D-5397C8A91C80}"/>
    <cellStyle name="Note 3 3 2" xfId="9950" xr:uid="{53A3CF28-2E46-4826-A464-2C96D016FECC}"/>
    <cellStyle name="Note 3 3 3" xfId="10178" xr:uid="{5CDB1AA6-7F00-4D6C-85CF-DEC0734B66D1}"/>
    <cellStyle name="Note 3 3 4" xfId="10459" xr:uid="{68951BF4-3AE1-4640-A55B-C7A7A3ED79B5}"/>
    <cellStyle name="Note 3 4" xfId="9792" xr:uid="{65A999D3-3ECB-46E1-9893-E43E2D5EF91E}"/>
    <cellStyle name="Note 3 5" xfId="10277" xr:uid="{95A0D277-4992-47F8-AE9C-DB8FF533B463}"/>
    <cellStyle name="Note 4" xfId="8989" xr:uid="{61FB6A86-9DB7-4AEF-ACE2-F46A4B00C7FE}"/>
    <cellStyle name="Note 4 2" xfId="8990" xr:uid="{BA638096-69D3-48FA-A9AA-FAA920EDD135}"/>
    <cellStyle name="Note 4 2 2" xfId="9409" xr:uid="{A16DF9CB-A52B-4D69-B963-891AA7BD42B9}"/>
    <cellStyle name="Note 4 2 2 2" xfId="9906" xr:uid="{CA98834A-87F9-4E31-BF80-2821A5CBC7B1}"/>
    <cellStyle name="Note 4 2 2 3" xfId="10134" xr:uid="{A80DE51D-F1DB-42E5-BE6D-BD5FE1B22C0C}"/>
    <cellStyle name="Note 4 2 2 4" xfId="10415" xr:uid="{5A587C98-1211-4A94-AEFB-119EA3CAA79A}"/>
    <cellStyle name="Note 4 2 3" xfId="9789" xr:uid="{287B9C33-EDB0-466A-9B65-C0379C5ABF94}"/>
    <cellStyle name="Note 4 2 4" xfId="10280" xr:uid="{0F5B2445-C034-4DA9-B49B-03D7C04CB62C}"/>
    <cellStyle name="Note 4 3" xfId="9499" xr:uid="{9E219802-67BC-441D-A066-E5E4B9F07C9A}"/>
    <cellStyle name="Note 4 3 2" xfId="9989" xr:uid="{16A36880-027A-49F5-8936-41F8E1723E08}"/>
    <cellStyle name="Note 4 3 3" xfId="10217" xr:uid="{23F4F166-117C-42CD-9A82-D22DB7417958}"/>
    <cellStyle name="Note 4 3 4" xfId="10498" xr:uid="{820F23C1-5593-4B85-9149-D9E3A86B3D2D}"/>
    <cellStyle name="Note 4 4" xfId="9790" xr:uid="{5E6830D6-B58B-4B38-902A-1A5FB43B074B}"/>
    <cellStyle name="Note 4 5" xfId="10279" xr:uid="{D60D69FF-04DE-443C-9261-4F957E4C0059}"/>
    <cellStyle name="Note 5" xfId="8991" xr:uid="{0F413C0E-E239-45A4-8233-8BDAA63254A1}"/>
    <cellStyle name="Note 5 2" xfId="8992" xr:uid="{3804CA66-069A-4EF3-95B0-FB50302B3AA7}"/>
    <cellStyle name="Note 5 2 2" xfId="9373" xr:uid="{43E0848B-F8C3-4A3A-9CA6-8A33ADBE2B0A}"/>
    <cellStyle name="Note 5 2 2 2" xfId="9873" xr:uid="{C54A2ACE-87B9-4F22-B0EB-8E23F98ED59B}"/>
    <cellStyle name="Note 5 2 2 3" xfId="10101" xr:uid="{C96E7D0A-5AC4-408E-BA07-52839B14F90C}"/>
    <cellStyle name="Note 5 2 2 4" xfId="10382" xr:uid="{A078E361-DF2C-4DF7-9709-38B3A3DC75E1}"/>
    <cellStyle name="Note 5 2 3" xfId="9787" xr:uid="{E35FD6CE-9EC5-4055-A369-9DD8DA04D631}"/>
    <cellStyle name="Note 5 2 4" xfId="10282" xr:uid="{19314D78-CE96-417B-99E5-B94B7AAD7FB0}"/>
    <cellStyle name="Note 5 3" xfId="9342" xr:uid="{4630F43E-6B80-4D9B-B569-98E5154E27C0}"/>
    <cellStyle name="Note 5 3 2" xfId="9843" xr:uid="{06E24667-2CBA-4C97-9C50-8CC2B87BED3E}"/>
    <cellStyle name="Note 5 3 3" xfId="10071" xr:uid="{E18D8FB7-28F7-4A22-B0A6-2FA06AC91E75}"/>
    <cellStyle name="Note 5 3 4" xfId="10352" xr:uid="{DC345794-22B9-4447-B3A1-1EFA713BCF86}"/>
    <cellStyle name="Note 5 4" xfId="9788" xr:uid="{33299009-7E7A-4A90-A232-5FD45E98B18F}"/>
    <cellStyle name="Note 5 5" xfId="10281" xr:uid="{DCBF46F7-EEB1-4BAB-9A2B-776482A4B972}"/>
    <cellStyle name="Note 6" xfId="8993" xr:uid="{8BBDFA84-E741-4B6D-AFFC-2EEB5A1FFEC3}"/>
    <cellStyle name="Note 6 2" xfId="8994" xr:uid="{07A1E030-614D-4227-9781-7D0293E7FAA0}"/>
    <cellStyle name="Note 6 2 2" xfId="9400" xr:uid="{41C054E8-87D7-4B86-8251-89927AAF335E}"/>
    <cellStyle name="Note 6 2 2 2" xfId="9897" xr:uid="{F8FDDD16-F1B3-47CF-B017-A8CBEC918A21}"/>
    <cellStyle name="Note 6 2 2 3" xfId="10125" xr:uid="{03997783-BF49-48C8-80C4-85A862FD5945}"/>
    <cellStyle name="Note 6 2 2 4" xfId="10406" xr:uid="{D224D476-DBA0-4E27-B847-3347778C9C73}"/>
    <cellStyle name="Note 6 2 3" xfId="9785" xr:uid="{4D122154-4F10-4446-AD60-9A3368B132C7}"/>
    <cellStyle name="Note 6 2 4" xfId="10284" xr:uid="{D33820A1-6AE1-4000-80DA-3E0C62ECA6AD}"/>
    <cellStyle name="Note 6 3" xfId="9345" xr:uid="{109A22D8-E9BA-4437-9A5C-D8824B67D583}"/>
    <cellStyle name="Note 6 3 2" xfId="9846" xr:uid="{7E35675B-3F21-4A05-AAE7-3676CC8F8EE4}"/>
    <cellStyle name="Note 6 3 3" xfId="10074" xr:uid="{889AC44A-9D96-4B38-90DB-F1AB1B5B7664}"/>
    <cellStyle name="Note 6 3 4" xfId="10355" xr:uid="{9EE5C523-7E02-4144-93A2-9EC93B20E0A4}"/>
    <cellStyle name="Note 6 4" xfId="9786" xr:uid="{37CE32C8-34DA-4533-9DFF-C6DC9D3443EB}"/>
    <cellStyle name="Note 6 5" xfId="10283" xr:uid="{482132DA-5BB2-4475-AC07-547FA70A8674}"/>
    <cellStyle name="Output 2 2" xfId="8995" xr:uid="{7EA190D3-B164-459B-BC66-D078BF485869}"/>
    <cellStyle name="Output 2 2 2" xfId="8996" xr:uid="{AEE911C4-E598-44DB-8141-886947ACA0FC}"/>
    <cellStyle name="Output 2 2 2 2" xfId="9438" xr:uid="{D15167B5-D632-4A33-930C-A9C898B13FA2}"/>
    <cellStyle name="Output 2 2 2 2 2" xfId="9930" xr:uid="{46224E1B-519D-4777-952A-6D9E97666332}"/>
    <cellStyle name="Output 2 2 2 2 3" xfId="10158" xr:uid="{9AC2087D-B85D-4B7C-A37A-06B636BCA8C7}"/>
    <cellStyle name="Output 2 2 2 2 4" xfId="10439" xr:uid="{BCACCF9A-A056-479C-BD59-C2504532A885}"/>
    <cellStyle name="Output 2 2 2 3" xfId="9783" xr:uid="{B1563B4F-5FC2-4F67-998D-A5CACEE430D5}"/>
    <cellStyle name="Output 2 2 2 4" xfId="10286" xr:uid="{DA5B63F7-A07D-4F2E-BA47-04A9AB4BD810}"/>
    <cellStyle name="Output 2 2 3" xfId="9544" xr:uid="{C6BA33A5-A5B8-4C96-8556-25A46AFC3E07}"/>
    <cellStyle name="Output 2 2 3 2" xfId="10033" xr:uid="{4F651E64-8C92-4009-9F9F-A3CC6B0F1BAC}"/>
    <cellStyle name="Output 2 2 3 3" xfId="10261" xr:uid="{9663C0DE-23C7-43E4-8F01-E513DF9242C8}"/>
    <cellStyle name="Output 2 2 3 4" xfId="10542" xr:uid="{85052085-1B7E-4A1C-9B89-A6C6C95C8094}"/>
    <cellStyle name="Output 2 2 4" xfId="9784" xr:uid="{08C46A62-D06C-419E-886A-F4FB56AEC839}"/>
    <cellStyle name="Output 2 2 5" xfId="10285" xr:uid="{4E2497BE-0538-41B6-9A44-5CF6EAFF7CBF}"/>
    <cellStyle name="Output 2 3" xfId="8997" xr:uid="{76B4310A-57E6-4F0B-B05E-CC2F824A6318}"/>
    <cellStyle name="Output 2 3 2" xfId="8998" xr:uid="{9008730D-379E-4DF6-9D80-8D43A0897CE8}"/>
    <cellStyle name="Output 2 3 2 2" xfId="9511" xr:uid="{F268EB37-0328-4940-A7CD-1DBE0A247B52}"/>
    <cellStyle name="Output 2 3 2 2 2" xfId="10001" xr:uid="{5EB7D97F-53B7-467A-99D5-E7190743524B}"/>
    <cellStyle name="Output 2 3 2 2 3" xfId="10229" xr:uid="{7F122669-7201-4AA9-89B0-666F91925E52}"/>
    <cellStyle name="Output 2 3 2 2 4" xfId="10510" xr:uid="{735BF809-3BE3-4BA8-BE18-C61FB075647A}"/>
    <cellStyle name="Output 2 3 2 3" xfId="9781" xr:uid="{ED3E4FFF-17C0-4A1A-A50B-AB2A2D339A7D}"/>
    <cellStyle name="Output 2 3 2 4" xfId="10288" xr:uid="{61CE9AC3-40F7-46A3-A677-6C7D2A86599A}"/>
    <cellStyle name="Output 2 3 3" xfId="9545" xr:uid="{99BFE43B-B6BF-4136-B415-A0F0C9A0AD41}"/>
    <cellStyle name="Output 2 3 3 2" xfId="10034" xr:uid="{309102D2-D248-4A1B-B4E8-3371472F6185}"/>
    <cellStyle name="Output 2 3 3 3" xfId="10262" xr:uid="{6385F681-6FC4-43F8-863C-7A1CCF7A64DF}"/>
    <cellStyle name="Output 2 3 3 4" xfId="10543" xr:uid="{7F7DD676-1013-4235-9802-43538A1E78F2}"/>
    <cellStyle name="Output 2 3 4" xfId="9782" xr:uid="{402E1DB2-4794-439E-A993-96C3F91CEEDA}"/>
    <cellStyle name="Output 2 3 5" xfId="10287" xr:uid="{6BEC1117-4763-4C81-8A41-0BE29DFD9A5D}"/>
    <cellStyle name="Output 2 4" xfId="8999" xr:uid="{BC3CF7BF-E86E-42C4-B3DB-8D37E221EAF8}"/>
    <cellStyle name="Output 2 4 2" xfId="9000" xr:uid="{67224253-1AFD-4791-93B5-8C38E5E477DD}"/>
    <cellStyle name="Output 2 4 2 2" xfId="9463" xr:uid="{D3FB7337-1A63-45CF-B720-73503D2D9CF7}"/>
    <cellStyle name="Output 2 4 2 2 2" xfId="9955" xr:uid="{B2C59A82-11C6-454F-8A12-A6A5BE972573}"/>
    <cellStyle name="Output 2 4 2 2 3" xfId="10183" xr:uid="{38A882DC-400A-4EB5-BBBF-E73B556F1591}"/>
    <cellStyle name="Output 2 4 2 2 4" xfId="10464" xr:uid="{BD572939-13B8-4866-8A66-2B79520402BA}"/>
    <cellStyle name="Output 2 4 2 3" xfId="9779" xr:uid="{2F913430-7F83-40CD-AFFD-84DC06258FB9}"/>
    <cellStyle name="Output 2 4 2 4" xfId="10290" xr:uid="{484FB764-05E2-46A9-A4F2-A8E29CADD7B1}"/>
    <cellStyle name="Output 2 4 3" xfId="9374" xr:uid="{F5980E5D-CF81-4186-9F6F-91AE72252A75}"/>
    <cellStyle name="Output 2 4 3 2" xfId="9874" xr:uid="{C96AC11F-8DE2-48A1-AC1F-8AD63963FDA3}"/>
    <cellStyle name="Output 2 4 3 3" xfId="10102" xr:uid="{2751F375-7121-4C0E-9598-93723F761BC5}"/>
    <cellStyle name="Output 2 4 3 4" xfId="10383" xr:uid="{493A063E-0084-478A-B520-89F2336CBB4B}"/>
    <cellStyle name="Output 2 4 4" xfId="9780" xr:uid="{CC25D2B8-86AF-4792-A6DC-4FEBE6F983EE}"/>
    <cellStyle name="Output 2 4 5" xfId="10289" xr:uid="{3B907537-BC7D-4387-9706-73138F5C9B45}"/>
    <cellStyle name="Output 2 5" xfId="9001" xr:uid="{17CCEEAD-6BBB-43B3-821B-E5DECA1111C9}"/>
    <cellStyle name="Output 2 5 2" xfId="9002" xr:uid="{74E9712F-0489-4CA7-80EB-45D2B2D30F38}"/>
    <cellStyle name="Output 2 5 2 2" xfId="9366" xr:uid="{0B475729-14F1-40EC-ABE7-33EA8160C2E5}"/>
    <cellStyle name="Output 2 5 2 2 2" xfId="9867" xr:uid="{5B3F4F31-F5E5-4437-8BEA-0CD915ED85A5}"/>
    <cellStyle name="Output 2 5 2 2 3" xfId="10095" xr:uid="{766BBBD8-CFA6-499F-ACF1-AD1F2E85690F}"/>
    <cellStyle name="Output 2 5 2 2 4" xfId="10376" xr:uid="{08879DCA-3BB5-4721-A076-BBC4253B55B8}"/>
    <cellStyle name="Output 2 5 2 3" xfId="9777" xr:uid="{60A84F93-B3B0-41C8-90E5-0AE2CD67B4E4}"/>
    <cellStyle name="Output 2 5 2 4" xfId="10292" xr:uid="{5E7F2F07-D86F-421E-A083-46E6096C48A5}"/>
    <cellStyle name="Output 2 5 3" xfId="9423" xr:uid="{26E9E6F1-70D3-41ED-8B7B-DD8E434E00F9}"/>
    <cellStyle name="Output 2 5 3 2" xfId="9919" xr:uid="{5B66D009-4F65-46B9-B634-8CC02C8A24FF}"/>
    <cellStyle name="Output 2 5 3 3" xfId="10147" xr:uid="{48ADC53A-00A4-4B87-8E26-DC014052FD51}"/>
    <cellStyle name="Output 2 5 3 4" xfId="10428" xr:uid="{5B980367-257E-41F2-A747-AD27C1E2F115}"/>
    <cellStyle name="Output 2 5 4" xfId="9778" xr:uid="{9B9B949E-ECC6-47BB-901C-7C2CAF576FB5}"/>
    <cellStyle name="Output 2 5 5" xfId="10291" xr:uid="{CB178866-3270-4F8A-BF24-D6589E787C4F}"/>
    <cellStyle name="Output 2 6" xfId="9003" xr:uid="{4019625F-632F-41CA-AD77-F7BC3621BCD1}"/>
    <cellStyle name="Output 2 6 2" xfId="9004" xr:uid="{5DB43FE3-E4D5-41A7-B822-45844E93438F}"/>
    <cellStyle name="Output 2 6 2 2" xfId="9520" xr:uid="{459693C9-1441-4363-B6D2-A9054945107F}"/>
    <cellStyle name="Output 2 6 2 2 2" xfId="10009" xr:uid="{4F9B26C2-3012-43D7-AAEA-B049BA2BF55A}"/>
    <cellStyle name="Output 2 6 2 2 3" xfId="10237" xr:uid="{744C0D97-2E2C-4C87-A2BC-397F115CDE9B}"/>
    <cellStyle name="Output 2 6 2 2 4" xfId="10518" xr:uid="{1CBAF309-442C-4E19-ABEA-02D74547C5D6}"/>
    <cellStyle name="Output 2 6 2 3" xfId="9775" xr:uid="{D7AE1BF4-07B1-4A98-B64A-9508A6039124}"/>
    <cellStyle name="Output 2 6 2 4" xfId="10294" xr:uid="{F49EEE20-CC32-4E3F-B672-50FEB60DECE3}"/>
    <cellStyle name="Output 2 6 3" xfId="9398" xr:uid="{BB009B13-D810-4A9A-B1CD-85B642712FAC}"/>
    <cellStyle name="Output 2 6 3 2" xfId="9895" xr:uid="{209673B7-8BA0-4DA1-9AC1-4DD0CDADEFF9}"/>
    <cellStyle name="Output 2 6 3 3" xfId="10123" xr:uid="{1FD644BC-C88E-486F-BD91-D64C10C87B86}"/>
    <cellStyle name="Output 2 6 3 4" xfId="10404" xr:uid="{B5C3094F-B651-426E-B217-95D52ADE2DE7}"/>
    <cellStyle name="Output 2 6 4" xfId="9776" xr:uid="{DC690DA3-6D28-4566-A621-A32C2665AFB6}"/>
    <cellStyle name="Output 2 6 5" xfId="10293" xr:uid="{D6F08750-865D-4D99-BD02-BA6F3E01554F}"/>
    <cellStyle name="Output 3" xfId="9005" xr:uid="{26E3070A-5711-4AE8-8817-4BCBC8D07A3A}"/>
    <cellStyle name="Output 3 2" xfId="9006" xr:uid="{D9E1191E-4F0F-43FA-A8F0-D72B200A6C88}"/>
    <cellStyle name="Output 3 2 2" xfId="9360" xr:uid="{F22B21E0-38C9-47EA-9477-9A055F4A1384}"/>
    <cellStyle name="Output 3 2 2 2" xfId="9861" xr:uid="{F854E180-9EAB-44B4-B8F3-D65755023F3D}"/>
    <cellStyle name="Output 3 2 2 3" xfId="10089" xr:uid="{2D93DF43-1223-45E3-A3E2-7BA3AA9827C3}"/>
    <cellStyle name="Output 3 2 2 4" xfId="10370" xr:uid="{2B43A5FF-88C6-41F6-9C3B-B03443FC687C}"/>
    <cellStyle name="Output 3 2 3" xfId="9773" xr:uid="{056D79C8-DD16-43E6-AB19-978463294853}"/>
    <cellStyle name="Output 3 2 4" xfId="10296" xr:uid="{7784A863-99CA-4DE2-856E-9503EBAF2E32}"/>
    <cellStyle name="Output 3 3" xfId="9475" xr:uid="{70827B1B-BA2A-402A-B3A9-D2FE2C84BEB7}"/>
    <cellStyle name="Output 3 3 2" xfId="9967" xr:uid="{B0BAC00E-48CC-42AE-A568-12183B69CD6E}"/>
    <cellStyle name="Output 3 3 3" xfId="10195" xr:uid="{F1E3AE20-6038-4016-8953-4A8D48623754}"/>
    <cellStyle name="Output 3 3 4" xfId="10476" xr:uid="{9170FB30-46DB-446B-8484-515EC1B331FF}"/>
    <cellStyle name="Output 3 4" xfId="9774" xr:uid="{C89E79F8-8D77-428E-BF4B-18F1D22FF476}"/>
    <cellStyle name="Output 3 5" xfId="10295" xr:uid="{24262472-2E75-4F35-8465-CABC15464C5A}"/>
    <cellStyle name="Output 4" xfId="9007" xr:uid="{E0CC168C-13BF-41DC-B37A-FBCF35EFD7AB}"/>
    <cellStyle name="Output 4 2" xfId="9008" xr:uid="{0F6D6CE1-7144-4C3C-A53E-8937DD08DB5D}"/>
    <cellStyle name="Output 4 2 2" xfId="9453" xr:uid="{751980D7-8E66-46D4-A56B-A922D8AD6C4C}"/>
    <cellStyle name="Output 4 2 2 2" xfId="9945" xr:uid="{7A36EEDA-DEAB-469E-88D5-9C39265AC20C}"/>
    <cellStyle name="Output 4 2 2 3" xfId="10173" xr:uid="{A6A6CE40-97B1-4C48-A4B9-7BA441A5F8B3}"/>
    <cellStyle name="Output 4 2 2 4" xfId="10454" xr:uid="{45B1A7A6-95FD-4563-938F-563C1C06D0D7}"/>
    <cellStyle name="Output 4 2 3" xfId="9771" xr:uid="{A3003987-5A26-424E-9FA2-3043A92B3E57}"/>
    <cellStyle name="Output 4 2 4" xfId="10298" xr:uid="{44EE3124-4EE7-4ACA-A734-DAD8060D706F}"/>
    <cellStyle name="Output 4 3" xfId="9489" xr:uid="{499DF4DF-4F94-40B1-9F29-69330ED29DEB}"/>
    <cellStyle name="Output 4 3 2" xfId="9981" xr:uid="{506FF44B-C441-471A-90B9-AFF533F07CDB}"/>
    <cellStyle name="Output 4 3 3" xfId="10209" xr:uid="{0EDBF5C2-1B0D-4C16-8A5C-80C315633DF2}"/>
    <cellStyle name="Output 4 3 4" xfId="10490" xr:uid="{0B3A5CC1-B8D7-4845-B6DF-C36DB4ADD748}"/>
    <cellStyle name="Output 4 4" xfId="9772" xr:uid="{009ECCF8-5D9C-4118-B194-95D63DB721E2}"/>
    <cellStyle name="Output 4 5" xfId="10297" xr:uid="{21F79530-8183-4B3F-B80C-EC369A6B016C}"/>
    <cellStyle name="Output 5" xfId="9009" xr:uid="{08BA9FF0-4AE1-4090-9604-763BA8CE9F4D}"/>
    <cellStyle name="Output 5 2" xfId="9010" xr:uid="{4B43679A-B8F1-484D-A7A1-5613B3B6FC28}"/>
    <cellStyle name="Output 5 2 2" xfId="9521" xr:uid="{DF88538C-4055-4C29-AFF0-86ECBD834E0F}"/>
    <cellStyle name="Output 5 2 2 2" xfId="10010" xr:uid="{636033CB-39AE-4DBF-B3CC-2E86DE0A5424}"/>
    <cellStyle name="Output 5 2 2 3" xfId="10238" xr:uid="{9BF7E84E-EE32-4497-9641-888C7F7C20C6}"/>
    <cellStyle name="Output 5 2 2 4" xfId="10519" xr:uid="{8ADA05B6-7EF3-4E9B-B974-E686B4B166B2}"/>
    <cellStyle name="Output 5 2 3" xfId="9769" xr:uid="{F2A1D5B9-BCBB-4A54-BC0A-5A44A648B4BD}"/>
    <cellStyle name="Output 5 2 4" xfId="10300" xr:uid="{18971769-E9C5-4179-A952-9F19FD24EB25}"/>
    <cellStyle name="Output 5 3" xfId="9318" xr:uid="{F5B03BF9-3018-4A1F-AF12-247E38CC3475}"/>
    <cellStyle name="Output 5 3 2" xfId="9820" xr:uid="{3BEEEDAC-3CA1-4292-899D-D4B5B965BE32}"/>
    <cellStyle name="Output 5 3 3" xfId="9656" xr:uid="{232834AB-BAB9-4A09-A37A-49AD2DC1197E}"/>
    <cellStyle name="Output 5 3 4" xfId="10329" xr:uid="{D440CE56-EEE3-4013-BA2A-7E8627C78BBB}"/>
    <cellStyle name="Output 5 4" xfId="9770" xr:uid="{069BA724-CDFC-4146-9865-5B32F87F5643}"/>
    <cellStyle name="Output 5 5" xfId="10299" xr:uid="{C6445502-4012-4CBA-A253-335914BA4B53}"/>
    <cellStyle name="Output 6" xfId="9011" xr:uid="{0F675C01-ACD1-4359-A255-B2F56B53455C}"/>
    <cellStyle name="Output 6 2" xfId="9012" xr:uid="{E77BF6FD-F584-4730-B9BC-FB50307A2630}"/>
    <cellStyle name="Output 6 2 2" xfId="9522" xr:uid="{53846F0A-10AE-42BD-8906-152CE45FB8DE}"/>
    <cellStyle name="Output 6 2 2 2" xfId="10011" xr:uid="{EEAAB503-088E-447B-B804-6832D5EC572A}"/>
    <cellStyle name="Output 6 2 2 3" xfId="10239" xr:uid="{4BA6900A-B52D-4969-ADDA-C63CAB528EC4}"/>
    <cellStyle name="Output 6 2 2 4" xfId="10520" xr:uid="{7247EABF-DCF9-4DA9-A4CC-74C7DF66858C}"/>
    <cellStyle name="Output 6 2 3" xfId="9767" xr:uid="{7E7C68E5-DB8F-4103-A1B6-A9F5E46FCD40}"/>
    <cellStyle name="Output 6 2 4" xfId="10302" xr:uid="{150E4AFB-CCC5-4509-BB6D-C8F9EE2E0696}"/>
    <cellStyle name="Output 6 3" xfId="9439" xr:uid="{0029C265-64BF-4DBB-8202-D008B88B0776}"/>
    <cellStyle name="Output 6 3 2" xfId="9931" xr:uid="{8DF8F7EF-95F3-4CD7-AECA-FFCD33065385}"/>
    <cellStyle name="Output 6 3 3" xfId="10159" xr:uid="{44E1B043-7AB6-40E0-B6F1-25A24D361667}"/>
    <cellStyle name="Output 6 3 4" xfId="10440" xr:uid="{744E086E-8B53-4876-BF82-B55961F14BC6}"/>
    <cellStyle name="Output 6 4" xfId="9768" xr:uid="{EF6B31DB-5370-4A7B-982D-98FAA11DEB5A}"/>
    <cellStyle name="Output 6 5" xfId="10301" xr:uid="{BE2595CA-EEBA-47CE-BA70-9C0081420FAA}"/>
    <cellStyle name="per.style" xfId="9013" xr:uid="{55A91E2E-3608-40D7-9BDF-4182BF2E4551}"/>
    <cellStyle name="Percent [2]" xfId="9014" xr:uid="{EDC7EAB2-9223-4943-A479-23F33FEBC9B2}"/>
    <cellStyle name="Percent 2" xfId="403" xr:uid="{58730E46-FBE7-4238-806C-8BB03376EB62}"/>
    <cellStyle name="Percent 2 10" xfId="9016" xr:uid="{89434D1B-3A8A-4F5F-92FC-39899BF93BDD}"/>
    <cellStyle name="Percent 2 11" xfId="9017" xr:uid="{59F75160-BDEA-4001-8DD1-D1875DF97E50}"/>
    <cellStyle name="Percent 2 12" xfId="9018" xr:uid="{5383A782-59D5-4D51-AB52-07D5861D3F8E}"/>
    <cellStyle name="Percent 2 13" xfId="9019" xr:uid="{BB7FC832-44F5-4563-A5AE-EC60D52AF2B4}"/>
    <cellStyle name="Percent 2 14" xfId="9020" xr:uid="{71120C01-807F-4C2F-BEBC-2ED7DDA7C089}"/>
    <cellStyle name="Percent 2 15" xfId="9021" xr:uid="{227B06A0-2ACF-4B08-8E6D-23D50E597ADC}"/>
    <cellStyle name="Percent 2 16" xfId="9022" xr:uid="{3CB73E11-EAD3-424E-8A44-BF9A94276E1B}"/>
    <cellStyle name="Percent 2 17" xfId="9023" xr:uid="{AA40792B-FC8F-45A9-AF88-505676FCACCD}"/>
    <cellStyle name="Percent 2 18" xfId="9024" xr:uid="{6D6218BD-4EE1-48ED-978A-543D98845631}"/>
    <cellStyle name="Percent 2 19" xfId="9025" xr:uid="{2D262C63-2EBB-4EF1-A1F8-8859B28EC11D}"/>
    <cellStyle name="Percent 2 2" xfId="3634" xr:uid="{6EBFC622-80A8-4124-9363-C9F0D6CFC3CC}"/>
    <cellStyle name="Percent 2 2 2" xfId="3635" xr:uid="{F192B42C-BA7D-4C77-8020-7C2E1AC31A8E}"/>
    <cellStyle name="Percent 2 2 2 2" xfId="3636" xr:uid="{17E1615D-AA49-49EB-A068-A6B16D7B9E24}"/>
    <cellStyle name="Percent 2 2 2 2 2" xfId="3637" xr:uid="{73EB81DA-1CE6-4480-8661-F46134FEFD0B}"/>
    <cellStyle name="Percent 2 2 2 2 3" xfId="9028" xr:uid="{ED4A6F47-78AF-4810-96A9-042FCEC13B36}"/>
    <cellStyle name="Percent 2 2 2 3" xfId="9027" xr:uid="{2FAC24BC-AA1D-46E6-B925-E9CFB941153E}"/>
    <cellStyle name="Percent 2 2 3" xfId="3638" xr:uid="{A4D27324-EB59-4858-8B17-B931307CB319}"/>
    <cellStyle name="Percent 2 2 3 2" xfId="9029" xr:uid="{B8BFAE50-F700-4C3C-BC01-3E6AAFEECB7D}"/>
    <cellStyle name="Percent 2 2 4" xfId="4469" xr:uid="{7516D27E-3E4B-43B9-9982-5E578EF0BE74}"/>
    <cellStyle name="Percent 2 2 4 2" xfId="9030" xr:uid="{7C2D6138-EA66-4DDE-8FF3-9F09376B4C5D}"/>
    <cellStyle name="Percent 2 2 5" xfId="9031" xr:uid="{4FE44F73-1655-4401-BF34-BBDCAE674CCC}"/>
    <cellStyle name="Percent 2 2 6" xfId="9032" xr:uid="{CB9627A4-86D8-4D69-9FCF-2D8FEF897D7A}"/>
    <cellStyle name="Percent 2 2 7" xfId="9033" xr:uid="{75111F6A-D81B-4AE1-951C-A57ECA069837}"/>
    <cellStyle name="Percent 2 2 8" xfId="9034" xr:uid="{F470C61A-D401-4C2E-8702-933F8D3F8B82}"/>
    <cellStyle name="Percent 2 2 9" xfId="9026" xr:uid="{5DBAB74F-931A-4A7A-944B-0FADC3405824}"/>
    <cellStyle name="Percent 2 20" xfId="9035" xr:uid="{88D2D28B-DF6B-4A41-92D0-246CC1767E24}"/>
    <cellStyle name="Percent 2 21" xfId="9036" xr:uid="{3045E947-08B5-42DF-8D32-E636619847AD}"/>
    <cellStyle name="Percent 2 22" xfId="9037" xr:uid="{11C8FCF4-5A7F-4A02-AF20-0CAEF78195E4}"/>
    <cellStyle name="Percent 2 23" xfId="9038" xr:uid="{F6D2BD5A-0EF9-4E3F-9D37-342D55721A2A}"/>
    <cellStyle name="Percent 2 24" xfId="9039" xr:uid="{D62AE6B3-089F-49FC-A97A-341534A66F7C}"/>
    <cellStyle name="Percent 2 25" xfId="9040" xr:uid="{C2D4514D-AC9D-485F-95AB-8573025CF4E1}"/>
    <cellStyle name="Percent 2 26" xfId="9041" xr:uid="{B24A1B75-D8A7-4B3E-8573-8D407F48E39B}"/>
    <cellStyle name="Percent 2 27" xfId="9042" xr:uid="{D283750B-B4E4-4806-959E-D24BB0B0E226}"/>
    <cellStyle name="Percent 2 28" xfId="9043" xr:uid="{F932D8C9-D8AE-4D18-9828-BC82D1DA7150}"/>
    <cellStyle name="Percent 2 29" xfId="9044" xr:uid="{396C6ED1-EBF7-409A-87AB-8A7D895C7722}"/>
    <cellStyle name="Percent 2 3" xfId="3639" xr:uid="{F65D84DC-A31D-472A-A6DF-3E83BEBEC169}"/>
    <cellStyle name="Percent 2 3 2" xfId="3640" xr:uid="{B5E400C8-4F61-4BB6-8693-C565A11F01E8}"/>
    <cellStyle name="Percent 2 3 2 2" xfId="3641" xr:uid="{D47ECF26-FA7D-4181-B48E-044FC4B42557}"/>
    <cellStyle name="Percent 2 3 2 2 2" xfId="9048" xr:uid="{B3293716-3E70-4013-B079-3886A0587849}"/>
    <cellStyle name="Percent 2 3 2 2 3" xfId="9047" xr:uid="{E3A04AC1-6FF6-48DF-848A-19C8E4F5FEF8}"/>
    <cellStyle name="Percent 2 3 2 3" xfId="9049" xr:uid="{F30D15B6-1349-4AF3-971E-E79346E9BAA7}"/>
    <cellStyle name="Percent 2 3 2 3 2" xfId="9050" xr:uid="{2FDDFF91-2E74-4DE1-9EEE-EF9D659FBAA4}"/>
    <cellStyle name="Percent 2 3 2 4" xfId="9051" xr:uid="{83903D79-E641-4BB1-A741-0F84588D5CFD}"/>
    <cellStyle name="Percent 2 3 2 4 2" xfId="9052" xr:uid="{E04FDDBF-4626-483D-9E9E-51A1FEEAA090}"/>
    <cellStyle name="Percent 2 3 2 5" xfId="9053" xr:uid="{EA0716C9-CF0B-4C7D-9CC2-51BF926577B9}"/>
    <cellStyle name="Percent 2 3 2 5 2" xfId="9054" xr:uid="{0B85CD36-8436-480D-A89B-2F672F01F010}"/>
    <cellStyle name="Percent 2 3 2 6" xfId="9055" xr:uid="{244C3298-DBA4-49E9-AB9F-C64F731FDD2A}"/>
    <cellStyle name="Percent 2 3 2 6 2" xfId="9056" xr:uid="{9FEA580D-636E-49BD-B7FE-B32D3FAE551E}"/>
    <cellStyle name="Percent 2 3 2 7" xfId="9057" xr:uid="{CA47D2B9-B7A9-4E1C-BB8E-4011DFBB2CDB}"/>
    <cellStyle name="Percent 2 3 2 7 2" xfId="9058" xr:uid="{FA2E99C6-E0F2-4D9D-ABF7-411303CD7FD0}"/>
    <cellStyle name="Percent 2 3 2 8" xfId="9046" xr:uid="{D221E322-A1A2-4A7D-9F63-F3415FB32CB7}"/>
    <cellStyle name="Percent 2 3 3" xfId="9059" xr:uid="{503A6D3F-FFBD-406D-8588-BC79F1696DD3}"/>
    <cellStyle name="Percent 2 3 4" xfId="9060" xr:uid="{8D8C1B4B-7077-4642-AE4A-EC2EAF5DFF4E}"/>
    <cellStyle name="Percent 2 3 5" xfId="9061" xr:uid="{C8FE3B3D-DE2A-42DA-8267-BBD54377CC9C}"/>
    <cellStyle name="Percent 2 3 6" xfId="9062" xr:uid="{F8A1E317-1489-4E53-96A5-E0470DFDACC7}"/>
    <cellStyle name="Percent 2 3 7" xfId="9063" xr:uid="{3D1EBFBD-B52B-4DD2-940E-9D4E46FCD554}"/>
    <cellStyle name="Percent 2 3 8" xfId="9064" xr:uid="{BEFE1D28-521D-4869-ABD8-BAB4D850AE86}"/>
    <cellStyle name="Percent 2 3 9" xfId="9045" xr:uid="{98E25295-7572-41AF-968A-0D2D8D70A808}"/>
    <cellStyle name="Percent 2 30" xfId="9065" xr:uid="{A3655847-561C-44C7-A1D3-351978D52F37}"/>
    <cellStyle name="Percent 2 31" xfId="9066" xr:uid="{D421E30B-A1A2-4155-B283-7F841AC469BC}"/>
    <cellStyle name="Percent 2 32" xfId="9067" xr:uid="{C309B9F2-CA6A-4B6F-84E9-B4100F7E7833}"/>
    <cellStyle name="Percent 2 33" xfId="9068" xr:uid="{D744AB7F-2E50-44F5-903E-8D5A7AC690A9}"/>
    <cellStyle name="Percent 2 34" xfId="9069" xr:uid="{7CE0B07C-E964-4980-83D4-41DB7A2ED0D2}"/>
    <cellStyle name="Percent 2 35" xfId="9070" xr:uid="{1187C9D9-DB2B-4A63-AEE8-96030CA2BB4D}"/>
    <cellStyle name="Percent 2 36" xfId="9071" xr:uid="{6957829C-C0F9-4D4F-9580-5F3ED96EE6F6}"/>
    <cellStyle name="Percent 2 37" xfId="9072" xr:uid="{B186BC74-DFF8-4054-BE94-E87F513738AE}"/>
    <cellStyle name="Percent 2 38" xfId="9073" xr:uid="{2413D134-292E-4607-B3A9-BDFCC8420A16}"/>
    <cellStyle name="Percent 2 39" xfId="9074" xr:uid="{3728B1E7-1B5D-497A-BEC6-18E1948A49D2}"/>
    <cellStyle name="Percent 2 4" xfId="4470" xr:uid="{1ED5C310-FF4F-42AB-A8F4-EEFE550FB868}"/>
    <cellStyle name="Percent 2 4 2" xfId="9075" xr:uid="{C900C84E-92B7-48BF-BF6A-41F0C78C8086}"/>
    <cellStyle name="Percent 2 40" xfId="9076" xr:uid="{3F615ECE-D240-4C65-A6BE-D08C6EF1B0F7}"/>
    <cellStyle name="Percent 2 41" xfId="9077" xr:uid="{0698A17A-D3D6-440E-99F0-DAF922D4F373}"/>
    <cellStyle name="Percent 2 42" xfId="9078" xr:uid="{FC2C1A5C-D052-4954-AC8D-986908D36E7B}"/>
    <cellStyle name="Percent 2 43" xfId="9079" xr:uid="{6D831782-BC2A-4C26-904E-639BBAC95F48}"/>
    <cellStyle name="Percent 2 44" xfId="9080" xr:uid="{7EB5C820-51E2-4308-BCD1-E51CB72BAA6C}"/>
    <cellStyle name="Percent 2 45" xfId="9081" xr:uid="{B2F4BCCF-3E25-4FC5-B5A3-E8BC63C5E1D5}"/>
    <cellStyle name="Percent 2 46" xfId="9082" xr:uid="{99796E22-B7EB-4157-8CA1-9C352B81134B}"/>
    <cellStyle name="Percent 2 47" xfId="9083" xr:uid="{27A99C33-2005-454A-88FD-556EFB327DDF}"/>
    <cellStyle name="Percent 2 48" xfId="9084" xr:uid="{5740F0E8-B4A6-4A82-96A8-F75C42095091}"/>
    <cellStyle name="Percent 2 49" xfId="9085" xr:uid="{DEF90476-4AEB-41E6-9A7F-63B76029C4F9}"/>
    <cellStyle name="Percent 2 5" xfId="9086" xr:uid="{F087567B-F71F-4054-BAEB-98756CD754AD}"/>
    <cellStyle name="Percent 2 50" xfId="9087" xr:uid="{75C7F2D7-59A3-4B99-83E3-1B2E6D9CB5DF}"/>
    <cellStyle name="Percent 2 51" xfId="9088" xr:uid="{4020545C-D767-4E15-BCB3-5E37AC21AFDA}"/>
    <cellStyle name="Percent 2 52" xfId="9089" xr:uid="{974603B7-9ACB-40C6-A949-E09265323BA7}"/>
    <cellStyle name="Percent 2 53" xfId="9015" xr:uid="{DC507F5D-F948-424D-9DCF-65A148B225F4}"/>
    <cellStyle name="Percent 2 6" xfId="9090" xr:uid="{3EB071B8-EF6E-494B-8D91-CB4EC15BECA2}"/>
    <cellStyle name="Percent 2 7" xfId="9091" xr:uid="{187DFDE5-5635-40BB-8A1C-CC582A30F49F}"/>
    <cellStyle name="Percent 2 8" xfId="9092" xr:uid="{369AFEF7-2786-405A-B91E-26AA1FB205E8}"/>
    <cellStyle name="Percent 2 9" xfId="9093" xr:uid="{8DE23039-7284-4F32-A9A0-EC9CDAF8383A}"/>
    <cellStyle name="Percent 3" xfId="404" xr:uid="{702D746F-17F2-4C76-8A5D-91A29725D235}"/>
    <cellStyle name="Percent 3 2" xfId="3642" xr:uid="{6799FA7F-A4D3-4D70-A8B8-FFAEC722F669}"/>
    <cellStyle name="Percent 3 2 2" xfId="3643" xr:uid="{D1402E41-170A-485A-B3C1-2B21B1437F84}"/>
    <cellStyle name="Percent 3 2 2 2" xfId="3644" xr:uid="{8AF5E762-E8A6-41CA-804E-5583B765EBC9}"/>
    <cellStyle name="Percent 3 2 3" xfId="9094" xr:uid="{B564A25E-5EC2-41A8-BFDB-05E211FB302B}"/>
    <cellStyle name="Percent 3 3" xfId="4471" xr:uid="{B5257133-B28E-4444-AC6A-C20811A045E7}"/>
    <cellStyle name="Percent 3 3 2" xfId="9095" xr:uid="{24BE33A4-983F-4B11-8FDB-786DA9E87A66}"/>
    <cellStyle name="Percent 3 4" xfId="9096" xr:uid="{EE7D42C2-8AE5-4651-97D9-423FBAAC92AD}"/>
    <cellStyle name="Percent 3 5" xfId="9097" xr:uid="{47377CD5-A249-4BB0-AD20-5200D967BFF3}"/>
    <cellStyle name="Percent 3 6" xfId="9098" xr:uid="{EA5C1A93-5821-497A-B64C-19097FE27010}"/>
    <cellStyle name="Percent 3 7" xfId="9099" xr:uid="{177B633A-F2C3-44CC-8466-4B0289F068EC}"/>
    <cellStyle name="Percent 4" xfId="16" xr:uid="{00000000-0005-0000-0000-000022000000}"/>
    <cellStyle name="Percent 4 2" xfId="9100" xr:uid="{C5F2CEB7-BA8D-4D8F-BFDF-C6062A3B8D21}"/>
    <cellStyle name="Percent 4 3" xfId="4472" xr:uid="{C401C3F9-D13D-4EEA-B69C-6C9E36404A1A}"/>
    <cellStyle name="Percent 5" xfId="9101" xr:uid="{707CA692-F35E-436C-B1BF-E7E566F2F6F8}"/>
    <cellStyle name="Percent 5 2" xfId="9102" xr:uid="{4CC749D9-FCBD-47E2-A0D6-AD06650CA934}"/>
    <cellStyle name="Percent 5 2 2" xfId="9103" xr:uid="{8C0CA460-F68C-4402-83C9-47AF0D099C09}"/>
    <cellStyle name="Percent 5 3" xfId="9104" xr:uid="{B182FAC3-E13C-4722-A648-A2B6B9B235DA}"/>
    <cellStyle name="Percent 5 4" xfId="9105" xr:uid="{76E38904-2637-43A9-B688-C6ABB4079F44}"/>
    <cellStyle name="Percent 5 5" xfId="9106" xr:uid="{1B8413B3-4CDF-469E-9904-5F3AC8E1972E}"/>
    <cellStyle name="Percent 5 6" xfId="9107" xr:uid="{96D08960-0300-4EDE-96D1-02C731ABF6E0}"/>
    <cellStyle name="Percent 5 7" xfId="9108" xr:uid="{C7ECE5D8-6ACD-4F3B-B82F-4FB4DCB1003A}"/>
    <cellStyle name="Percent 5 8" xfId="9109" xr:uid="{7D43A8E8-C97E-4B60-9490-3E58A05EADA4}"/>
    <cellStyle name="Percent 6" xfId="9110" xr:uid="{61C966C3-371D-46F3-8917-B3F8355CBE5E}"/>
    <cellStyle name="Percent 7" xfId="9111" xr:uid="{30680FD7-9922-49B3-8F52-C6E178A4FEDB}"/>
    <cellStyle name="Percent 7 2" xfId="9112" xr:uid="{1B96E231-0B46-4C67-96AD-550D460E4417}"/>
    <cellStyle name="Percent 7 2 2" xfId="9113" xr:uid="{83776B3C-275C-41FF-AAEC-E21A56D95F7C}"/>
    <cellStyle name="Percent 7 3" xfId="9114" xr:uid="{BBDEF693-BE23-4556-B1F1-149572CD42A3}"/>
    <cellStyle name="Percent 7 3 2" xfId="9115" xr:uid="{74826A6B-8A49-40FE-8F7E-98B8926E924C}"/>
    <cellStyle name="Percent 7 4" xfId="9116" xr:uid="{82EE9543-C2B5-402B-BCBA-7142F98535F3}"/>
    <cellStyle name="Percent 7 4 2" xfId="9117" xr:uid="{64A5D65D-E4BD-4BEC-A35B-9C1132B766BD}"/>
    <cellStyle name="Percent 7 5" xfId="9118" xr:uid="{3BAD2979-8D67-46B4-8F94-3454F4205ECB}"/>
    <cellStyle name="Percent 8" xfId="9119" xr:uid="{82085361-6E05-4DE6-9813-A43A7D40345C}"/>
    <cellStyle name="rf4" xfId="9120" xr:uid="{3976D369-B4EA-4142-828B-96EB0FA9585B}"/>
    <cellStyle name="rf5" xfId="9121" xr:uid="{82581B02-7D2B-44DA-A856-890CA907C093}"/>
    <cellStyle name="Style 1" xfId="9122" xr:uid="{5CF6FE9D-8EBD-4B88-B0A2-A36B4487B33A}"/>
    <cellStyle name="Style 1 10" xfId="9123" xr:uid="{27B6DE77-27F0-4A6C-A77A-80800E99615A}"/>
    <cellStyle name="Style 1 11" xfId="9124" xr:uid="{FDC5A2E8-2AFF-44C3-9434-F0CAB5D4D3C0}"/>
    <cellStyle name="Style 1 12" xfId="9125" xr:uid="{8D529EA5-8394-46E5-8248-C01A895C3B14}"/>
    <cellStyle name="Style 1 13" xfId="9126" xr:uid="{E931BBDF-0548-4A9C-AD07-C6BFD9446BED}"/>
    <cellStyle name="Style 1 14" xfId="9127" xr:uid="{BBD997E2-20B3-48BC-955B-A6A35294316F}"/>
    <cellStyle name="Style 1 15" xfId="9128" xr:uid="{7AC1661B-3F1C-416E-94F4-76F7082932BB}"/>
    <cellStyle name="Style 1 16" xfId="9129" xr:uid="{223EC50C-83E8-4F89-8181-B3EACB5C0C59}"/>
    <cellStyle name="Style 1 17" xfId="9130" xr:uid="{E9BAF2A8-4909-4B91-AC02-58C8D6BAE351}"/>
    <cellStyle name="Style 1 18" xfId="9131" xr:uid="{FD8C697D-90B3-4CB2-89D4-8D3C99AD4DDC}"/>
    <cellStyle name="Style 1 19" xfId="9132" xr:uid="{2A2DB101-086B-496E-9020-8AA6664C658D}"/>
    <cellStyle name="Style 1 2" xfId="9133" xr:uid="{F154ED83-1159-4F97-901A-361BEFE426FF}"/>
    <cellStyle name="Style 1 20" xfId="9134" xr:uid="{E88AFD56-AE54-4AF9-A37B-C9DFC1BDEA49}"/>
    <cellStyle name="Style 1 21" xfId="9135" xr:uid="{6742401E-2326-4B9C-9E90-7FF1EAB4C4D9}"/>
    <cellStyle name="Style 1 22" xfId="9136" xr:uid="{4DE5B658-3D28-4570-8F37-9DE090F1927C}"/>
    <cellStyle name="Style 1 23" xfId="9137" xr:uid="{762B808C-79E1-426A-96EE-0D37C53C3237}"/>
    <cellStyle name="Style 1 24" xfId="9138" xr:uid="{43ABC01D-8C95-4301-8C2F-7198FCAF597D}"/>
    <cellStyle name="Style 1 25" xfId="9139" xr:uid="{C23C887D-91B8-4179-BDA8-C7D4DCA79570}"/>
    <cellStyle name="Style 1 26" xfId="9140" xr:uid="{CA93AE22-FCA4-4946-9989-BAB94591BA50}"/>
    <cellStyle name="Style 1 27" xfId="9141" xr:uid="{71712EBD-2EB9-4E0A-B7C4-3C4CC4D7D3D2}"/>
    <cellStyle name="Style 1 28" xfId="9142" xr:uid="{54CC2B25-2F37-45BE-9F71-E194E49CB9E5}"/>
    <cellStyle name="Style 1 29" xfId="9143" xr:uid="{44CDFF63-939D-492A-825A-94551182645F}"/>
    <cellStyle name="Style 1 3" xfId="9144" xr:uid="{0D709B6F-AFEA-4190-B468-42FC395912E9}"/>
    <cellStyle name="Style 1 30" xfId="9145" xr:uid="{CCA93E06-DC7A-4997-A9A7-EC59D6689B13}"/>
    <cellStyle name="Style 1 31" xfId="9146" xr:uid="{81B752CC-C2C7-480E-8A0F-6014D46AFB9B}"/>
    <cellStyle name="Style 1 32" xfId="9147" xr:uid="{504A23B3-577A-47E9-ABAB-B56B4A056ADF}"/>
    <cellStyle name="Style 1 33" xfId="9148" xr:uid="{33C4B2A3-BC4F-48AD-BA4E-4DF5B8EFBF2A}"/>
    <cellStyle name="Style 1 34" xfId="9149" xr:uid="{82F564DF-B44C-4852-9C52-3BDA50B882B1}"/>
    <cellStyle name="Style 1 35" xfId="9150" xr:uid="{E6AAA023-CD9B-4767-9B69-64CCB2E7002C}"/>
    <cellStyle name="Style 1 36" xfId="9151" xr:uid="{5C3D2533-AA58-4B57-84A3-228B073FB12E}"/>
    <cellStyle name="Style 1 37" xfId="9152" xr:uid="{FF560095-99D1-45F3-B8C6-2E89C6CBA134}"/>
    <cellStyle name="Style 1 38" xfId="9153" xr:uid="{B4C762B1-CA43-4E1E-9B91-D460F54C15E5}"/>
    <cellStyle name="Style 1 39" xfId="9154" xr:uid="{D513D7F9-7A49-4EB1-95DB-ED13C4DEB729}"/>
    <cellStyle name="Style 1 4" xfId="9155" xr:uid="{847BA895-2948-428A-9D24-2AE3A8401AC6}"/>
    <cellStyle name="Style 1 40" xfId="9156" xr:uid="{B3F28272-0CBB-4B6D-A621-266625A7DE8D}"/>
    <cellStyle name="Style 1 41" xfId="9157" xr:uid="{CDA886E9-7DE7-41FB-B903-2A550BA4E1D7}"/>
    <cellStyle name="Style 1 42" xfId="9158" xr:uid="{88CDC4F1-E6D7-418D-A0BE-A2978B19CDC7}"/>
    <cellStyle name="Style 1 43" xfId="9159" xr:uid="{B8B04FA6-5660-428A-8139-53BF91C092AA}"/>
    <cellStyle name="Style 1 5" xfId="9160" xr:uid="{F94417FA-193B-486A-B9A9-54FEDEE938CA}"/>
    <cellStyle name="Style 1 6" xfId="9161" xr:uid="{2A33010B-F1C7-43FA-9496-0B78B21B9F60}"/>
    <cellStyle name="Style 1 7" xfId="9162" xr:uid="{16DF9D4A-9881-4806-B064-493025D2EBF9}"/>
    <cellStyle name="Style 1 8" xfId="9163" xr:uid="{346AE3C2-A237-4800-9B60-7368CCFD835A}"/>
    <cellStyle name="Style 1 9" xfId="9164" xr:uid="{F04000EB-A8B6-4AA1-A9C5-FB9D6FD50591}"/>
    <cellStyle name="Style 1_Payment per Block" xfId="9165" xr:uid="{F11119BD-2801-4B3D-92DD-04A80E59EB51}"/>
    <cellStyle name="T.b.a." xfId="9166" xr:uid="{379EAC70-3D6B-4976-BF6B-F0BB5C257BF3}"/>
    <cellStyle name="tahoma" xfId="3645" xr:uid="{3E1F3640-CC15-433F-9A26-F35AD5F3BCFA}"/>
    <cellStyle name="Title 2 2" xfId="9167" xr:uid="{0867A1CD-5A17-4A96-B1E0-FD7389400EDA}"/>
    <cellStyle name="Title 2 3" xfId="9168" xr:uid="{6A5B0A29-F741-4BA8-9BBC-EA052F57F5B2}"/>
    <cellStyle name="Title 2 4" xfId="9169" xr:uid="{8C2472DE-9436-46F1-8AA2-CDCE2BA86B97}"/>
    <cellStyle name="Title 2 5" xfId="9170" xr:uid="{44820118-71A5-4580-B04A-547BD21243FF}"/>
    <cellStyle name="Title 2 6" xfId="9171" xr:uid="{AA2E3274-0F6D-4789-8F11-F8150296B242}"/>
    <cellStyle name="Title 3" xfId="9172" xr:uid="{17CF4590-5C6B-416D-BCD0-FB159C575C55}"/>
    <cellStyle name="Title 4" xfId="9173" xr:uid="{141DDB7A-2039-4071-8D75-B33A9B079CC2}"/>
    <cellStyle name="Title 5" xfId="9174" xr:uid="{FBBC317E-9481-4C35-BDBF-88934B667FAC}"/>
    <cellStyle name="Title 6" xfId="9175" xr:uid="{DA9F04C8-9C3B-44CE-AE8F-642BEE587008}"/>
    <cellStyle name="Total 2 2" xfId="9176" xr:uid="{612B618A-9CBC-467B-9908-2FF7C50DE7F0}"/>
    <cellStyle name="Total 2 2 2" xfId="9177" xr:uid="{2926B7B8-374C-4848-9A72-5916676B90F5}"/>
    <cellStyle name="Total 2 2 2 2" xfId="9454" xr:uid="{9EFB01A8-A71B-45BA-8ABF-83C036832712}"/>
    <cellStyle name="Total 2 2 2 2 2" xfId="9946" xr:uid="{CF99E342-8C15-4229-AC3F-3D943B5F22F5}"/>
    <cellStyle name="Total 2 2 2 2 3" xfId="10174" xr:uid="{E2FEBB4B-1E8A-4D23-8BF1-C3C9C74BEA5C}"/>
    <cellStyle name="Total 2 2 2 2 4" xfId="10455" xr:uid="{6FEE1D1E-B2E5-4084-9879-BBE8B9DC3A82}"/>
    <cellStyle name="Total 2 2 2 3" xfId="9763" xr:uid="{1550C3C2-FF14-4F3B-AF05-2EA3225B0270}"/>
    <cellStyle name="Total 2 2 2 4" xfId="10304" xr:uid="{A112B662-5194-4DBD-99E2-70D2BF59E6E7}"/>
    <cellStyle name="Total 2 2 3" xfId="9500" xr:uid="{FF47BA92-EE1A-4E71-B1D9-EFDEAA234415}"/>
    <cellStyle name="Total 2 2 3 2" xfId="9990" xr:uid="{F70DBC1B-8661-40F7-A7E9-00CB20E6773B}"/>
    <cellStyle name="Total 2 2 3 3" xfId="10218" xr:uid="{C1CD6A9B-E42D-4BFB-A1A2-8E7637B4AF37}"/>
    <cellStyle name="Total 2 2 3 4" xfId="10499" xr:uid="{9FB116E0-372E-4DC6-A374-C55D7CDA5738}"/>
    <cellStyle name="Total 2 2 4" xfId="9764" xr:uid="{050117FD-F7AB-4D0A-9CA5-B5894D98AD72}"/>
    <cellStyle name="Total 2 2 5" xfId="10303" xr:uid="{352AD6AD-92BA-4853-89B9-DDB28EAE843E}"/>
    <cellStyle name="Total 2 3" xfId="9178" xr:uid="{A0A90F06-2B06-46E2-82BD-8823EAE0022D}"/>
    <cellStyle name="Total 2 3 2" xfId="9179" xr:uid="{15D053CA-FD2A-46B0-9F39-B367736C3D7F}"/>
    <cellStyle name="Total 2 3 2 2" xfId="9523" xr:uid="{6A0BDF2F-8452-48E1-97CD-B6C0E03EE0C7}"/>
    <cellStyle name="Total 2 3 2 2 2" xfId="10012" xr:uid="{5DAA9C3B-026B-4EAF-8F7E-8B01719FBB63}"/>
    <cellStyle name="Total 2 3 2 2 3" xfId="10240" xr:uid="{12505BD5-8CA2-4D47-8241-999CFF7DB8F7}"/>
    <cellStyle name="Total 2 3 2 2 4" xfId="10521" xr:uid="{080F6E63-D97D-451F-A40A-6C6E8B96D831}"/>
    <cellStyle name="Total 2 3 2 3" xfId="9761" xr:uid="{EDD0982A-2039-4CD5-BC65-1E6D898C1687}"/>
    <cellStyle name="Total 2 3 2 4" xfId="10306" xr:uid="{69BAE4F5-A416-4E0D-A705-748490B97310}"/>
    <cellStyle name="Total 2 3 3" xfId="9346" xr:uid="{2E3EAA87-31F0-4DF5-93C6-67940EC36D98}"/>
    <cellStyle name="Total 2 3 3 2" xfId="9847" xr:uid="{924C1D3B-5AB2-466F-A84E-C385B96599B4}"/>
    <cellStyle name="Total 2 3 3 3" xfId="10075" xr:uid="{9BE4AD44-3C5D-412F-83A5-FA83108E4CD1}"/>
    <cellStyle name="Total 2 3 3 4" xfId="10356" xr:uid="{AFC43CBD-4189-4151-BACE-1969BC549EC4}"/>
    <cellStyle name="Total 2 3 4" xfId="9762" xr:uid="{22ED316F-47C2-41BB-BABE-7AC4DD4E7B9B}"/>
    <cellStyle name="Total 2 3 5" xfId="10305" xr:uid="{7D59BC8C-343D-4993-B09C-ED4F57686BA1}"/>
    <cellStyle name="Total 2 4" xfId="9180" xr:uid="{CD525C89-5834-4A5C-96F2-1F35BA32F168}"/>
    <cellStyle name="Total 2 4 2" xfId="9181" xr:uid="{3CF327A3-43EA-4294-B4D3-BC7F9B305589}"/>
    <cellStyle name="Total 2 4 2 2" xfId="9464" xr:uid="{D96E86CA-27F1-4FB0-A565-2D2C45BCC6DB}"/>
    <cellStyle name="Total 2 4 2 2 2" xfId="9956" xr:uid="{61D3E84C-7805-4592-9BED-9FE7EF785830}"/>
    <cellStyle name="Total 2 4 2 2 3" xfId="10184" xr:uid="{78673B3E-3BFD-4365-8ECF-09E7D14ED18D}"/>
    <cellStyle name="Total 2 4 2 2 4" xfId="10465" xr:uid="{DB43DFFE-C012-4EED-8397-11E8C9C04466}"/>
    <cellStyle name="Total 2 4 2 3" xfId="9759" xr:uid="{B4B9FE23-1B9D-442B-BDE7-C09956484C65}"/>
    <cellStyle name="Total 2 4 2 4" xfId="10308" xr:uid="{743AD928-FD8B-4683-A52A-5A4E01CF3D1D}"/>
    <cellStyle name="Total 2 4 3" xfId="9388" xr:uid="{A2A6E31A-35A5-4AF1-A412-E8C28A732903}"/>
    <cellStyle name="Total 2 4 3 2" xfId="9886" xr:uid="{A37C4566-C0E2-4F5B-9DD9-A5A0D444DF4D}"/>
    <cellStyle name="Total 2 4 3 3" xfId="10114" xr:uid="{9141B3EB-85E4-4DA3-B190-7E157169F6A1}"/>
    <cellStyle name="Total 2 4 3 4" xfId="10395" xr:uid="{25C6EE83-44F2-4450-8B02-A043ED5B7F4F}"/>
    <cellStyle name="Total 2 4 4" xfId="9760" xr:uid="{F938FFD9-2898-4820-8C70-FBADEA76D90D}"/>
    <cellStyle name="Total 2 4 5" xfId="10307" xr:uid="{4E870DB4-231A-445C-AFFE-3D50618C1964}"/>
    <cellStyle name="Total 2 5" xfId="9182" xr:uid="{0E6F783D-DC19-4304-88F9-7B1A603DD038}"/>
    <cellStyle name="Total 2 5 2" xfId="9183" xr:uid="{7A7BAB36-80C4-4C35-BDAF-883EEDEA85B3}"/>
    <cellStyle name="Total 2 5 2 2" xfId="9524" xr:uid="{3AAFA8B1-1C98-402C-BF1C-20A56150F997}"/>
    <cellStyle name="Total 2 5 2 2 2" xfId="10013" xr:uid="{B6352E60-CB4A-4555-85C2-CBC0F384205F}"/>
    <cellStyle name="Total 2 5 2 2 3" xfId="10241" xr:uid="{18B74DD4-E5D4-496F-B834-52ADB9224AB7}"/>
    <cellStyle name="Total 2 5 2 2 4" xfId="10522" xr:uid="{80BA407A-AA72-4B27-9E9A-006F7953A47A}"/>
    <cellStyle name="Total 2 5 2 3" xfId="9757" xr:uid="{B5E553B9-36A4-4465-9664-AD89A6EB0DC2}"/>
    <cellStyle name="Total 2 5 2 4" xfId="10310" xr:uid="{90A09B7E-B6BA-4DCA-A4B5-63F6553D0E4A}"/>
    <cellStyle name="Total 2 5 3" xfId="9440" xr:uid="{81101A45-B5BB-4AFA-B9ED-E37D46585E4B}"/>
    <cellStyle name="Total 2 5 3 2" xfId="9932" xr:uid="{835320C0-B11E-4DC4-9E40-B1AEEDF55030}"/>
    <cellStyle name="Total 2 5 3 3" xfId="10160" xr:uid="{73016923-5B62-4D55-8AF3-FC006C59CCC7}"/>
    <cellStyle name="Total 2 5 3 4" xfId="10441" xr:uid="{DFB036C3-B57A-4F3C-8DEA-E48E58C34453}"/>
    <cellStyle name="Total 2 5 4" xfId="9758" xr:uid="{0D592244-8399-444C-AE26-2895EE015A99}"/>
    <cellStyle name="Total 2 5 5" xfId="10309" xr:uid="{76F21344-8B84-46B0-AA55-FF82C4B99509}"/>
    <cellStyle name="Total 2 6" xfId="9184" xr:uid="{9D003904-E9E0-4919-AFA6-5AC87F6F8731}"/>
    <cellStyle name="Total 2 6 2" xfId="9185" xr:uid="{45024050-656F-4A72-B6AC-A8D188AA6B8B}"/>
    <cellStyle name="Total 2 6 2 2" xfId="9347" xr:uid="{9EFB3162-AF84-460E-83EF-F420ADD1B47A}"/>
    <cellStyle name="Total 2 6 2 2 2" xfId="9848" xr:uid="{3FABB776-9D64-4800-98E3-0A1E68075B97}"/>
    <cellStyle name="Total 2 6 2 2 3" xfId="10076" xr:uid="{B99DAB86-B1F9-4C3B-A25F-9B27B5700B09}"/>
    <cellStyle name="Total 2 6 2 2 4" xfId="10357" xr:uid="{4265F672-0926-4599-8E43-F557FB464B94}"/>
    <cellStyle name="Total 2 6 2 3" xfId="9755" xr:uid="{BB7668C1-F8B4-4ADE-A9A8-57866974805D}"/>
    <cellStyle name="Total 2 6 2 4" xfId="10312" xr:uid="{A146A2D9-4037-488F-A1F8-9B2FC30B3C64}"/>
    <cellStyle name="Total 2 6 3" xfId="9525" xr:uid="{F40A4565-0ADA-41EB-9C54-B014586D6F45}"/>
    <cellStyle name="Total 2 6 3 2" xfId="10014" xr:uid="{43E0AD34-2DFA-4A3E-886D-7F48FF7F82E3}"/>
    <cellStyle name="Total 2 6 3 3" xfId="10242" xr:uid="{CB72EEA3-FE0D-4E2A-A80F-E349892CA44D}"/>
    <cellStyle name="Total 2 6 3 4" xfId="10523" xr:uid="{C0E2087E-EE64-4573-84AA-80294E35D413}"/>
    <cellStyle name="Total 2 6 4" xfId="9756" xr:uid="{B2E687B3-7B13-4520-91F5-FF53BB6E1762}"/>
    <cellStyle name="Total 2 6 5" xfId="10311" xr:uid="{3A183054-FACC-4F16-8EFD-1875EBC38632}"/>
    <cellStyle name="Total 3" xfId="9186" xr:uid="{64F69593-CD8F-4469-9D67-5ABCFBB2A924}"/>
    <cellStyle name="Total 3 2" xfId="9187" xr:uid="{C6E4CEFB-E565-4E31-97E1-CC126DF5F8B2}"/>
    <cellStyle name="Total 3 2 2" xfId="9389" xr:uid="{1D6C88B5-36D7-4694-BF07-2E3005D2297F}"/>
    <cellStyle name="Total 3 2 2 2" xfId="9887" xr:uid="{0BE4112B-5EA1-432D-A6F7-349CBBAEAF5E}"/>
    <cellStyle name="Total 3 2 2 3" xfId="10115" xr:uid="{E0E57A34-86B0-4674-9CC6-A6793F192F5C}"/>
    <cellStyle name="Total 3 2 2 4" xfId="10396" xr:uid="{7423C896-8776-4E0C-BBF0-324F8248825A}"/>
    <cellStyle name="Total 3 2 3" xfId="9753" xr:uid="{30D62694-8570-4429-891D-22E663F1B268}"/>
    <cellStyle name="Total 3 2 4" xfId="10314" xr:uid="{9AFC9ACB-6B3A-44F8-983E-86205B9FA913}"/>
    <cellStyle name="Total 3 3" xfId="9412" xr:uid="{114127F3-AD93-4E0C-8088-DD5028FE31A5}"/>
    <cellStyle name="Total 3 3 2" xfId="9909" xr:uid="{C74D0F04-7161-4DD2-8520-5061B1FD1F38}"/>
    <cellStyle name="Total 3 3 3" xfId="10137" xr:uid="{01236F6A-EB37-4EDA-8590-78A0542DFF50}"/>
    <cellStyle name="Total 3 3 4" xfId="10418" xr:uid="{BD6B55A3-E299-4B5D-98C2-F44AC79CAA39}"/>
    <cellStyle name="Total 3 4" xfId="9754" xr:uid="{61B397A0-FDF7-4395-97FA-483ECD7A2F60}"/>
    <cellStyle name="Total 3 5" xfId="10313" xr:uid="{0455FDE7-8FBD-44D1-8D93-A38797479E43}"/>
    <cellStyle name="Total 4" xfId="9188" xr:uid="{402E395B-727D-40A7-92DE-0A8FE76CFC5E}"/>
    <cellStyle name="Total 4 2" xfId="9189" xr:uid="{B1280525-422D-46C5-8504-758B61D9BBE1}"/>
    <cellStyle name="Total 4 2 2" xfId="9317" xr:uid="{94DCA406-74BD-4266-9E61-7E58D3ECCDDB}"/>
    <cellStyle name="Total 4 2 2 2" xfId="9819" xr:uid="{9D49305A-5976-44B1-B1E3-8648A65D92E3}"/>
    <cellStyle name="Total 4 2 2 3" xfId="9657" xr:uid="{D6004F56-FB0A-4E0E-9F9F-DE6F6D6367EA}"/>
    <cellStyle name="Total 4 2 2 4" xfId="10328" xr:uid="{74DC1B9C-1DA9-47D0-B534-408982C6F988}"/>
    <cellStyle name="Total 4 2 3" xfId="9751" xr:uid="{A04D161B-670F-4E6A-BD1F-FD64A47E6AB0}"/>
    <cellStyle name="Total 4 2 4" xfId="10316" xr:uid="{78F4A934-C1CC-4673-9C8B-5EF354770B81}"/>
    <cellStyle name="Total 4 3" xfId="9478" xr:uid="{0567E490-00D1-486F-942E-7EF71909F4F1}"/>
    <cellStyle name="Total 4 3 2" xfId="9970" xr:uid="{6B52458A-DC09-4899-B862-935D1C9394C3}"/>
    <cellStyle name="Total 4 3 3" xfId="10198" xr:uid="{07AED5C9-789A-4782-81A5-F6208DA70275}"/>
    <cellStyle name="Total 4 3 4" xfId="10479" xr:uid="{79C58FF1-0213-4B44-A6C0-6CFB73AE5D68}"/>
    <cellStyle name="Total 4 4" xfId="9752" xr:uid="{CD338E10-E8CC-40D3-9259-A3698CA7790E}"/>
    <cellStyle name="Total 4 5" xfId="10315" xr:uid="{14ABA45F-1C0E-4428-8AA3-CBAF18ACD53A}"/>
    <cellStyle name="Total 5" xfId="9190" xr:uid="{67397CAE-89E2-45C0-A1B4-163536FCAA3F}"/>
    <cellStyle name="Total 5 2" xfId="9191" xr:uid="{6DB9F31E-D46B-49A0-9CF8-10988B14B1D4}"/>
    <cellStyle name="Total 5 2 2" xfId="9330" xr:uid="{4A247639-AD7F-4C2B-845B-09C32A85CA8E}"/>
    <cellStyle name="Total 5 2 2 2" xfId="9831" xr:uid="{A39A1AEF-7C09-495B-9E48-18425BFA408C}"/>
    <cellStyle name="Total 5 2 2 3" xfId="10059" xr:uid="{E30831DF-03EF-4DD9-B946-3EC2049E67A2}"/>
    <cellStyle name="Total 5 2 2 4" xfId="10340" xr:uid="{E4DACC92-89AB-42E8-A56B-643885D2BAB0}"/>
    <cellStyle name="Total 5 2 3" xfId="9749" xr:uid="{59505A33-E03C-416D-B792-DFB148F62E56}"/>
    <cellStyle name="Total 5 2 4" xfId="10318" xr:uid="{8E9B776F-AFD6-42D5-AC3B-8EA606670924}"/>
    <cellStyle name="Total 5 3" xfId="9367" xr:uid="{F39CB8BC-2A33-4DEB-9EC7-F927F8A1511E}"/>
    <cellStyle name="Total 5 3 2" xfId="9868" xr:uid="{2524644E-43D0-4911-B50C-B138C8E86284}"/>
    <cellStyle name="Total 5 3 3" xfId="10096" xr:uid="{BA96BAA2-3FEF-4B1E-86CA-A4570F7434F9}"/>
    <cellStyle name="Total 5 3 4" xfId="10377" xr:uid="{61934BEB-BC55-4B8C-B54A-FB71CD6E0B6F}"/>
    <cellStyle name="Total 5 4" xfId="9750" xr:uid="{B9265744-5EA4-4C4F-80D5-C4654670B449}"/>
    <cellStyle name="Total 5 5" xfId="10317" xr:uid="{86509AD5-054A-4DED-8512-3A01CF2F9117}"/>
    <cellStyle name="Total 6" xfId="9192" xr:uid="{6F510BE9-77FE-4715-AB0A-63E574C2090F}"/>
    <cellStyle name="Total 6 2" xfId="9193" xr:uid="{0B6D262A-1BDE-42DA-94AC-C6C4619BC282}"/>
    <cellStyle name="Total 6 2 2" xfId="9502" xr:uid="{1D86D3A8-10FA-4248-95D5-8FB38BE44C9E}"/>
    <cellStyle name="Total 6 2 2 2" xfId="9992" xr:uid="{E73D5832-C905-4C4D-8029-73596A74675F}"/>
    <cellStyle name="Total 6 2 2 3" xfId="10220" xr:uid="{250A093E-B6F1-40BE-9357-E3A9D937307B}"/>
    <cellStyle name="Total 6 2 2 4" xfId="10501" xr:uid="{FD4C4876-72A4-49B9-8DD2-457024E16CF5}"/>
    <cellStyle name="Total 6 2 3" xfId="9747" xr:uid="{60371921-277E-42BB-A27E-E80C9A10A4B8}"/>
    <cellStyle name="Total 6 2 4" xfId="10320" xr:uid="{AF885AD6-8F7C-4125-ACFF-C86280EBE083}"/>
    <cellStyle name="Total 6 3" xfId="9501" xr:uid="{EA01D5AE-E99B-458F-970B-47BB6B23BA93}"/>
    <cellStyle name="Total 6 3 2" xfId="9991" xr:uid="{588B4EE5-0256-4C24-B47C-D0CE2B4A7EF8}"/>
    <cellStyle name="Total 6 3 3" xfId="10219" xr:uid="{76D15F53-6283-46F8-885B-55170FF9A64B}"/>
    <cellStyle name="Total 6 3 4" xfId="10500" xr:uid="{427BE24E-EE08-4A67-B332-EF68F899205F}"/>
    <cellStyle name="Total 6 4" xfId="9748" xr:uid="{F89BF240-A939-4084-8EED-A943A74151EE}"/>
    <cellStyle name="Total 6 5" xfId="10319" xr:uid="{94FD5626-B19E-4199-81A8-1569CEEC0ADD}"/>
    <cellStyle name="Tusental (0)_pldt" xfId="9194" xr:uid="{20EE4565-358A-4707-BFFA-A6975B2486D5}"/>
    <cellStyle name="Tusental_pldt" xfId="9195" xr:uid="{91F8C353-6533-4973-9417-09E555D4D226}"/>
    <cellStyle name="Update" xfId="9196" xr:uid="{806ADAC7-86F1-470B-B282-07F8FD7FD6C5}"/>
    <cellStyle name="Valuta (0)_pldt" xfId="9197" xr:uid="{ED553838-43CB-4EFD-BE4E-4E5B8F68FFB3}"/>
    <cellStyle name="Valuta_pldt" xfId="9198" xr:uid="{D2D1874D-B6F4-400F-8C5D-4DF79FB474F3}"/>
    <cellStyle name="VT Total" xfId="9199" xr:uid="{59854089-AE91-43C0-9536-135755A59A7E}"/>
    <cellStyle name="Warning Text 2 2" xfId="9200" xr:uid="{08F8A034-A50D-46A1-A51F-8022B3AB05CE}"/>
    <cellStyle name="Warning Text 2 3" xfId="9201" xr:uid="{1A1D3809-83F0-43AC-9D7E-7B78C858AB32}"/>
    <cellStyle name="Warning Text 2 4" xfId="9202" xr:uid="{9BC44498-D480-4D49-86D9-25B2790C148E}"/>
    <cellStyle name="Warning Text 2 5" xfId="9203" xr:uid="{2342E38D-0B1D-482C-A15A-AF34F261D591}"/>
    <cellStyle name="Warning Text 2 6" xfId="9204" xr:uid="{E883806F-FE46-44B0-B1C3-91F28639ABAB}"/>
    <cellStyle name="Warning Text 3" xfId="9205" xr:uid="{110A70F8-9B1B-4957-83BB-6FF6DE0022EC}"/>
    <cellStyle name="Warning Text 4" xfId="9206" xr:uid="{EA631D9C-8D35-4A39-B0A1-C682A8292554}"/>
    <cellStyle name="Warning Text 5" xfId="9207" xr:uid="{906425CB-9B5A-42B8-857E-CCAA45A1724C}"/>
    <cellStyle name="Warning Text 6" xfId="9208" xr:uid="{6C92AAFA-65C3-495B-A63C-55C5C1909031}"/>
    <cellStyle name="عملة [0]" xfId="9209" xr:uid="{74CC6A1A-B25C-4435-92D5-E092A0FC63FC}"/>
    <cellStyle name="فاصلة [0]" xfId="9210" xr:uid="{AABB45AB-EB95-44BA-B893-F91E4C7B45BF}"/>
    <cellStyle name="千位分隔 2" xfId="4473" xr:uid="{C69169BE-C31F-4883-BCDE-B32888E86E25}"/>
    <cellStyle name="千位分隔 2 2" xfId="7313" xr:uid="{9108119E-4A54-4D66-BA6F-EECAFECC84BD}"/>
    <cellStyle name="常规 2" xfId="4474" xr:uid="{F04EDB1B-6DBB-4F8E-BFFA-742871092D8A}"/>
    <cellStyle name="常规 2 2" xfId="7314" xr:uid="{6EACE64E-61F3-4E7A-8906-BF13B577B24A}"/>
    <cellStyle name="常规 2 3" xfId="9211" xr:uid="{3DD2BD5C-64BE-4156-A277-0ED40A335C8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C07D962A-FA8A-4D28-BF21-5FAFC7D5986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FF32FA95-3C08-4807-A482-6198692CBE8E}">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view="pageBreakPreview" zoomScaleNormal="100" zoomScaleSheetLayoutView="100" workbookViewId="0">
      <selection activeCell="B13" sqref="B13"/>
    </sheetView>
  </sheetViews>
  <sheetFormatPr baseColWidth="10" defaultColWidth="8.83203125" defaultRowHeight="15"/>
  <cols>
    <col min="1" max="1" width="1" customWidth="1"/>
    <col min="2" max="2" width="16" customWidth="1"/>
    <col min="3" max="3" width="46" customWidth="1"/>
    <col min="4" max="4" width="32.6640625" customWidth="1"/>
    <col min="5" max="5" width="56.5" customWidth="1"/>
  </cols>
  <sheetData>
    <row r="1" spans="1:5" ht="27" customHeight="1">
      <c r="A1" s="330"/>
      <c r="B1" s="578" t="s">
        <v>146</v>
      </c>
      <c r="C1" s="578"/>
      <c r="D1" s="578"/>
      <c r="E1" s="1"/>
    </row>
    <row r="2" spans="1:5" ht="34.25" customHeight="1">
      <c r="A2" s="330"/>
      <c r="B2" s="279" t="s">
        <v>216</v>
      </c>
      <c r="C2" s="579" t="s">
        <v>215</v>
      </c>
      <c r="D2" s="580"/>
      <c r="E2" s="1"/>
    </row>
    <row r="3" spans="1:5" ht="22.5" customHeight="1">
      <c r="A3" s="330"/>
      <c r="B3" s="279" t="s">
        <v>217</v>
      </c>
      <c r="C3" s="579" t="s">
        <v>938</v>
      </c>
      <c r="D3" s="580"/>
      <c r="E3" s="1"/>
    </row>
    <row r="4" spans="1:5" ht="16.75" customHeight="1">
      <c r="A4" s="330"/>
      <c r="B4" s="279" t="s">
        <v>218</v>
      </c>
      <c r="C4" s="579" t="s">
        <v>1020</v>
      </c>
      <c r="D4" s="580"/>
      <c r="E4" s="1"/>
    </row>
    <row r="5" spans="1:5" ht="32.5" customHeight="1">
      <c r="A5" s="330"/>
      <c r="B5" s="279" t="s">
        <v>219</v>
      </c>
      <c r="C5" s="579" t="s">
        <v>939</v>
      </c>
      <c r="D5" s="580"/>
      <c r="E5" s="1"/>
    </row>
    <row r="6" spans="1:5" ht="40.25" customHeight="1">
      <c r="A6" s="330"/>
      <c r="B6" s="581" t="s">
        <v>915</v>
      </c>
      <c r="C6" s="581"/>
      <c r="D6" s="581"/>
      <c r="E6" s="1"/>
    </row>
    <row r="7" spans="1:5" ht="40.25" customHeight="1">
      <c r="A7" s="330"/>
      <c r="B7" s="603" t="s">
        <v>916</v>
      </c>
      <c r="C7" s="603"/>
      <c r="D7" s="603"/>
      <c r="E7" s="1"/>
    </row>
    <row r="8" spans="1:5" ht="35.5" customHeight="1">
      <c r="A8" s="330"/>
      <c r="B8" s="583" t="s">
        <v>147</v>
      </c>
      <c r="C8" s="583"/>
      <c r="D8" s="583"/>
      <c r="E8" s="1"/>
    </row>
    <row r="9" spans="1:5" ht="18">
      <c r="A9" s="330"/>
      <c r="B9" s="582" t="s">
        <v>0</v>
      </c>
      <c r="C9" s="582"/>
      <c r="D9" s="582"/>
      <c r="E9" s="1"/>
    </row>
    <row r="10" spans="1:5" ht="16">
      <c r="A10" s="330"/>
      <c r="B10" s="331" t="s">
        <v>1</v>
      </c>
      <c r="C10" s="331" t="s">
        <v>2</v>
      </c>
      <c r="D10" s="331" t="s">
        <v>1017</v>
      </c>
      <c r="E10" s="1"/>
    </row>
    <row r="11" spans="1:5" ht="16">
      <c r="A11" s="330"/>
      <c r="B11" s="339">
        <v>1</v>
      </c>
      <c r="C11" s="340" t="s">
        <v>132</v>
      </c>
      <c r="D11" s="341">
        <f>Preliminaries!F22</f>
        <v>0</v>
      </c>
      <c r="E11" s="1"/>
    </row>
    <row r="12" spans="1:5" ht="16">
      <c r="A12" s="330"/>
      <c r="B12" s="339">
        <v>2</v>
      </c>
      <c r="C12" s="342" t="s">
        <v>220</v>
      </c>
      <c r="D12" s="343">
        <f>'Entrance and Security check'!F161</f>
        <v>0</v>
      </c>
      <c r="E12" s="151"/>
    </row>
    <row r="13" spans="1:5" ht="16">
      <c r="A13" s="330"/>
      <c r="B13" s="339">
        <v>3</v>
      </c>
      <c r="C13" s="570" t="s">
        <v>1007</v>
      </c>
      <c r="D13" s="571">
        <f>Mosque!F35</f>
        <v>0</v>
      </c>
      <c r="E13" s="151"/>
    </row>
    <row r="14" spans="1:5" ht="16">
      <c r="A14" s="330"/>
      <c r="B14" s="339">
        <v>4</v>
      </c>
      <c r="C14" s="340" t="s">
        <v>940</v>
      </c>
      <c r="D14" s="341">
        <f>Ablutions!F176</f>
        <v>0</v>
      </c>
      <c r="E14" s="1"/>
    </row>
    <row r="15" spans="1:5" ht="16">
      <c r="A15" s="330"/>
      <c r="B15" s="339">
        <v>5</v>
      </c>
      <c r="C15" s="342" t="s">
        <v>878</v>
      </c>
      <c r="D15" s="343">
        <f>Kiosk!F104</f>
        <v>0</v>
      </c>
      <c r="E15" s="1"/>
    </row>
    <row r="16" spans="1:5" ht="15.5" customHeight="1">
      <c r="A16" s="330"/>
      <c r="B16" s="339">
        <v>6</v>
      </c>
      <c r="C16" s="557" t="s">
        <v>785</v>
      </c>
      <c r="D16" s="558">
        <f>'Out doors walkways, sitting'!F34</f>
        <v>0</v>
      </c>
      <c r="E16" s="1"/>
    </row>
    <row r="17" spans="1:5" ht="16">
      <c r="A17" s="330"/>
      <c r="B17" s="339">
        <v>7</v>
      </c>
      <c r="C17" s="340" t="s">
        <v>786</v>
      </c>
      <c r="D17" s="341">
        <f>'Out door Lighting'!F49</f>
        <v>0</v>
      </c>
      <c r="E17" s="1"/>
    </row>
    <row r="18" spans="1:5" ht="16">
      <c r="A18" s="330"/>
      <c r="B18" s="339">
        <v>8</v>
      </c>
      <c r="C18" s="561" t="s">
        <v>977</v>
      </c>
      <c r="D18" s="562">
        <f>CCTV!F30</f>
        <v>0</v>
      </c>
      <c r="E18" s="1"/>
    </row>
    <row r="19" spans="1:5" ht="33" customHeight="1">
      <c r="A19" s="330"/>
      <c r="B19" s="339">
        <v>9</v>
      </c>
      <c r="C19" s="425" t="s">
        <v>858</v>
      </c>
      <c r="D19" s="341">
        <f>'Out door Plumbing '!F159</f>
        <v>0</v>
      </c>
      <c r="E19" s="424"/>
    </row>
    <row r="20" spans="1:5" ht="16">
      <c r="A20" s="330"/>
      <c r="B20" s="339">
        <v>10</v>
      </c>
      <c r="C20" s="344" t="s">
        <v>665</v>
      </c>
      <c r="D20" s="345">
        <f>'Sewerage, Septic Tank, '!F45</f>
        <v>0</v>
      </c>
      <c r="E20" s="1"/>
    </row>
    <row r="21" spans="1:5" ht="16">
      <c r="A21" s="330"/>
      <c r="B21" s="339">
        <v>11</v>
      </c>
      <c r="C21" s="559" t="s">
        <v>145</v>
      </c>
      <c r="D21" s="345">
        <f>'Boundary wall'!F27</f>
        <v>0</v>
      </c>
      <c r="E21" s="1"/>
    </row>
    <row r="22" spans="1:5" ht="16">
      <c r="A22" s="330"/>
      <c r="B22" s="339">
        <v>12</v>
      </c>
      <c r="C22" s="560" t="s">
        <v>221</v>
      </c>
      <c r="D22" s="343">
        <f>Towers!F67</f>
        <v>0</v>
      </c>
      <c r="E22" s="1"/>
    </row>
    <row r="23" spans="1:5" ht="16">
      <c r="A23" s="330"/>
      <c r="B23" s="339">
        <v>13</v>
      </c>
      <c r="C23" s="560" t="s">
        <v>562</v>
      </c>
      <c r="D23" s="343">
        <f>'Children Play area'!F105</f>
        <v>0</v>
      </c>
      <c r="E23" s="1"/>
    </row>
    <row r="24" spans="1:5" ht="16.75" customHeight="1">
      <c r="A24" s="330"/>
      <c r="B24" s="339">
        <v>13</v>
      </c>
      <c r="C24" s="560" t="s">
        <v>934</v>
      </c>
      <c r="D24" s="343">
        <f>'Nursery, Land Scaping'!F28</f>
        <v>0</v>
      </c>
      <c r="E24" s="438"/>
    </row>
    <row r="25" spans="1:5" ht="16">
      <c r="A25" s="330"/>
      <c r="B25" s="339">
        <v>13</v>
      </c>
      <c r="C25" s="342" t="s">
        <v>784</v>
      </c>
      <c r="D25" s="371">
        <f>' Parking'!F10</f>
        <v>0</v>
      </c>
      <c r="E25" s="1"/>
    </row>
    <row r="26" spans="1:5" ht="16">
      <c r="A26" s="330"/>
      <c r="B26" s="339">
        <v>13</v>
      </c>
      <c r="C26" s="509" t="s">
        <v>914</v>
      </c>
      <c r="D26" s="510"/>
      <c r="E26" s="1"/>
    </row>
    <row r="27" spans="1:5" ht="18">
      <c r="A27" s="330"/>
      <c r="B27" s="332" t="s">
        <v>3</v>
      </c>
      <c r="C27" s="332"/>
      <c r="D27" s="333">
        <f>SUM(D11:D26)</f>
        <v>0</v>
      </c>
      <c r="E27" s="436"/>
    </row>
    <row r="28" spans="1:5">
      <c r="A28" s="330"/>
      <c r="B28" s="334"/>
      <c r="C28" s="334"/>
      <c r="D28" s="335"/>
      <c r="E28" s="1"/>
    </row>
    <row r="29" spans="1:5">
      <c r="A29" s="330"/>
      <c r="B29" s="334"/>
      <c r="C29" s="334"/>
      <c r="D29" s="335"/>
      <c r="E29" s="1"/>
    </row>
    <row r="30" spans="1:5" ht="20" customHeight="1">
      <c r="A30" s="336"/>
      <c r="B30" s="330"/>
      <c r="C30" s="604" t="s">
        <v>1021</v>
      </c>
      <c r="D30" s="335"/>
      <c r="E30" s="1"/>
    </row>
    <row r="31" spans="1:5" ht="20">
      <c r="A31" s="330"/>
      <c r="B31" s="337"/>
      <c r="C31" s="337"/>
      <c r="D31" s="338"/>
      <c r="E31" s="1"/>
    </row>
    <row r="32" spans="1:5" ht="23" customHeight="1">
      <c r="A32" s="330"/>
      <c r="B32" s="330"/>
      <c r="C32" s="604" t="s">
        <v>1022</v>
      </c>
      <c r="D32" s="330"/>
      <c r="E32" s="1"/>
    </row>
    <row r="33" spans="1:5">
      <c r="A33" s="330"/>
      <c r="B33" s="330"/>
      <c r="C33" s="330"/>
      <c r="D33" s="330"/>
      <c r="E33" s="1"/>
    </row>
    <row r="34" spans="1:5" ht="31" customHeight="1">
      <c r="A34" s="330"/>
      <c r="B34" s="330"/>
      <c r="C34" s="604" t="s">
        <v>1023</v>
      </c>
      <c r="D34" s="330"/>
      <c r="E34" s="1"/>
    </row>
    <row r="35" spans="1:5" ht="12" customHeight="1">
      <c r="A35" s="330"/>
      <c r="B35" s="330"/>
      <c r="D35" s="330"/>
      <c r="E35" s="1"/>
    </row>
    <row r="36" spans="1:5" ht="58" customHeight="1">
      <c r="A36" s="330"/>
      <c r="B36" s="330"/>
      <c r="C36" s="604" t="s">
        <v>1024</v>
      </c>
      <c r="D36" s="330"/>
      <c r="E36" s="1"/>
    </row>
    <row r="37" spans="1:5">
      <c r="A37" s="330"/>
      <c r="B37" s="330"/>
      <c r="C37" s="330"/>
      <c r="D37" s="330"/>
      <c r="E37" s="1"/>
    </row>
    <row r="38" spans="1:5" ht="27" customHeight="1">
      <c r="A38" s="330"/>
      <c r="B38" s="330"/>
      <c r="C38" s="604" t="s">
        <v>1025</v>
      </c>
      <c r="D38" s="330"/>
      <c r="E38" s="1"/>
    </row>
    <row r="39" spans="1:5" ht="20">
      <c r="A39" s="1"/>
      <c r="B39" s="2"/>
      <c r="C39" s="2"/>
      <c r="D39" s="3"/>
      <c r="E39" s="1"/>
    </row>
    <row r="40" spans="1:5" ht="16">
      <c r="A40" s="1"/>
      <c r="B40" s="4"/>
      <c r="C40" s="4"/>
      <c r="D40" s="4"/>
      <c r="E40" s="1"/>
    </row>
    <row r="41" spans="1:5" ht="16">
      <c r="A41" s="1"/>
      <c r="B41" s="4"/>
      <c r="C41" s="4"/>
      <c r="D41" s="4"/>
      <c r="E41" s="1"/>
    </row>
    <row r="42" spans="1:5" ht="16">
      <c r="A42" s="1"/>
      <c r="B42" s="5"/>
      <c r="C42" s="5"/>
      <c r="D42" s="6"/>
      <c r="E42" s="1"/>
    </row>
  </sheetData>
  <sheetProtection algorithmName="SHA-512" hashValue="Ms/EiHEr5cZtNQVDQJzotwM+lGJY6iL3QvL7Wnncn6JI/fztcn1kG+9Z53kKSng3ubCDxfRab/dM2C9dL0vrzQ==" saltValue="PYfF/T8IUQ2wRmDGnLLnvw==" spinCount="100000" sheet="1" objects="1" scenarios="1"/>
  <mergeCells count="9">
    <mergeCell ref="B1:D1"/>
    <mergeCell ref="C2:D2"/>
    <mergeCell ref="C3:D3"/>
    <mergeCell ref="C4:D4"/>
    <mergeCell ref="C5:D5"/>
    <mergeCell ref="B6:D6"/>
    <mergeCell ref="B7:D7"/>
    <mergeCell ref="B9:D9"/>
    <mergeCell ref="B8:D8"/>
  </mergeCells>
  <pageMargins left="0.7" right="0.7" top="0.359375" bottom="0.75" header="0.3" footer="0.3"/>
  <pageSetup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F913-EEE7-44FA-A76F-76861B481C97}">
  <sheetPr>
    <tabColor theme="4"/>
    <pageSetUpPr fitToPage="1"/>
  </sheetPr>
  <dimension ref="A1:H159"/>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7" width="10.1640625" style="1" bestFit="1" customWidth="1"/>
    <col min="8" max="16384" width="8.83203125" style="1"/>
  </cols>
  <sheetData>
    <row r="1" spans="1:8">
      <c r="A1" s="574" t="str">
        <f>Preliminaries!A1</f>
        <v>SINAAN</v>
      </c>
      <c r="B1" s="575"/>
      <c r="C1" s="575"/>
      <c r="D1" s="575"/>
      <c r="E1" s="575"/>
      <c r="F1" s="576"/>
    </row>
    <row r="2" spans="1:8" ht="24" customHeight="1">
      <c r="A2" s="574" t="str">
        <f>Preliminaries!A2</f>
        <v>Garowe Community Cohesion and Green Cultural Park</v>
      </c>
      <c r="B2" s="575"/>
      <c r="C2" s="575"/>
      <c r="D2" s="575"/>
      <c r="E2" s="575"/>
      <c r="F2" s="576"/>
    </row>
    <row r="3" spans="1:8" ht="14" customHeight="1">
      <c r="A3" s="574" t="s">
        <v>1020</v>
      </c>
      <c r="B3" s="575"/>
      <c r="C3" s="575"/>
      <c r="D3" s="575"/>
      <c r="E3" s="575"/>
      <c r="F3" s="576"/>
    </row>
    <row r="4" spans="1:8" ht="26" hidden="1" customHeight="1">
      <c r="A4" s="574"/>
      <c r="B4" s="575"/>
      <c r="C4" s="575"/>
      <c r="D4" s="575"/>
      <c r="E4" s="575"/>
      <c r="F4" s="576"/>
    </row>
    <row r="5" spans="1:8" ht="23">
      <c r="A5" s="595" t="s">
        <v>648</v>
      </c>
      <c r="B5" s="595"/>
      <c r="C5" s="595"/>
      <c r="D5" s="595"/>
      <c r="E5" s="595"/>
      <c r="F5" s="595"/>
    </row>
    <row r="6" spans="1:8" ht="28">
      <c r="A6" s="291" t="s">
        <v>4</v>
      </c>
      <c r="B6" s="291" t="s">
        <v>5</v>
      </c>
      <c r="C6" s="291" t="s">
        <v>6</v>
      </c>
      <c r="D6" s="292" t="s">
        <v>7</v>
      </c>
      <c r="E6" s="36" t="s">
        <v>1018</v>
      </c>
      <c r="F6" s="38" t="s">
        <v>1019</v>
      </c>
    </row>
    <row r="7" spans="1:8">
      <c r="A7" s="281" t="s">
        <v>8</v>
      </c>
      <c r="B7" s="285" t="s">
        <v>622</v>
      </c>
      <c r="C7" s="293"/>
      <c r="D7" s="294"/>
      <c r="E7" s="295"/>
      <c r="F7" s="293"/>
    </row>
    <row r="8" spans="1:8" ht="39">
      <c r="A8" s="296"/>
      <c r="B8" s="282" t="s">
        <v>623</v>
      </c>
      <c r="C8" s="297"/>
      <c r="D8" s="298"/>
      <c r="E8" s="299"/>
      <c r="F8" s="300"/>
    </row>
    <row r="9" spans="1:8" ht="54" customHeight="1">
      <c r="A9" s="296" t="s">
        <v>506</v>
      </c>
      <c r="B9" s="56" t="s">
        <v>138</v>
      </c>
      <c r="C9" s="301" t="s">
        <v>142</v>
      </c>
      <c r="D9" s="246">
        <v>3123.6</v>
      </c>
      <c r="E9" s="632"/>
      <c r="F9" s="280">
        <f>D9*E9</f>
        <v>0</v>
      </c>
    </row>
    <row r="10" spans="1:8" ht="51.5" customHeight="1">
      <c r="A10" s="296" t="s">
        <v>554</v>
      </c>
      <c r="B10" s="284" t="s">
        <v>732</v>
      </c>
      <c r="C10" s="301" t="s">
        <v>142</v>
      </c>
      <c r="D10" s="246">
        <v>468.54</v>
      </c>
      <c r="E10" s="632"/>
      <c r="F10" s="280">
        <f>D10*E10</f>
        <v>0</v>
      </c>
    </row>
    <row r="11" spans="1:8">
      <c r="A11" s="281" t="s">
        <v>12</v>
      </c>
      <c r="B11" s="285" t="s">
        <v>624</v>
      </c>
      <c r="C11" s="293"/>
      <c r="D11" s="294"/>
      <c r="E11" s="295"/>
      <c r="F11" s="293"/>
    </row>
    <row r="12" spans="1:8" ht="52">
      <c r="A12" s="308"/>
      <c r="B12" s="282" t="s">
        <v>628</v>
      </c>
      <c r="C12" s="297"/>
      <c r="D12" s="298"/>
      <c r="E12" s="633"/>
      <c r="F12" s="300"/>
    </row>
    <row r="13" spans="1:8">
      <c r="A13" s="296" t="s">
        <v>507</v>
      </c>
      <c r="B13" s="282" t="s">
        <v>625</v>
      </c>
      <c r="C13" s="301" t="s">
        <v>38</v>
      </c>
      <c r="D13" s="246">
        <v>1198</v>
      </c>
      <c r="E13" s="632"/>
      <c r="F13" s="280">
        <f>D13*E13</f>
        <v>0</v>
      </c>
      <c r="G13" s="283"/>
      <c r="H13" s="283"/>
    </row>
    <row r="14" spans="1:8">
      <c r="A14" s="296" t="s">
        <v>508</v>
      </c>
      <c r="B14" s="282" t="s">
        <v>626</v>
      </c>
      <c r="C14" s="301" t="s">
        <v>38</v>
      </c>
      <c r="D14" s="246">
        <v>629</v>
      </c>
      <c r="E14" s="632"/>
      <c r="F14" s="280">
        <f t="shared" ref="F14:F15" si="0">D14*E14</f>
        <v>0</v>
      </c>
    </row>
    <row r="15" spans="1:8">
      <c r="A15" s="296" t="s">
        <v>539</v>
      </c>
      <c r="B15" s="282" t="s">
        <v>627</v>
      </c>
      <c r="C15" s="301" t="s">
        <v>38</v>
      </c>
      <c r="D15" s="246">
        <v>3379</v>
      </c>
      <c r="E15" s="632"/>
      <c r="F15" s="280">
        <f t="shared" si="0"/>
        <v>0</v>
      </c>
    </row>
    <row r="16" spans="1:8">
      <c r="A16" s="281" t="s">
        <v>18</v>
      </c>
      <c r="B16" s="285" t="s">
        <v>563</v>
      </c>
      <c r="C16" s="293"/>
      <c r="D16" s="294"/>
      <c r="E16" s="295"/>
      <c r="F16" s="293"/>
    </row>
    <row r="17" spans="1:6" ht="49.75" customHeight="1">
      <c r="A17" s="308"/>
      <c r="B17" s="282" t="s">
        <v>629</v>
      </c>
      <c r="C17" s="297"/>
      <c r="D17" s="298"/>
      <c r="E17" s="633"/>
      <c r="F17" s="300"/>
    </row>
    <row r="18" spans="1:6">
      <c r="A18" s="296" t="s">
        <v>509</v>
      </c>
      <c r="B18" s="314" t="s">
        <v>630</v>
      </c>
      <c r="C18" s="297"/>
      <c r="D18" s="298"/>
      <c r="E18" s="633"/>
      <c r="F18" s="300"/>
    </row>
    <row r="19" spans="1:6">
      <c r="A19" s="296"/>
      <c r="B19" s="305" t="s">
        <v>769</v>
      </c>
      <c r="C19" s="301" t="s">
        <v>171</v>
      </c>
      <c r="D19" s="246">
        <v>4</v>
      </c>
      <c r="E19" s="632"/>
      <c r="F19" s="280">
        <f t="shared" ref="F19:F32" si="1">D19*E19</f>
        <v>0</v>
      </c>
    </row>
    <row r="20" spans="1:6">
      <c r="A20" s="296"/>
      <c r="B20" s="305" t="s">
        <v>770</v>
      </c>
      <c r="C20" s="301" t="s">
        <v>171</v>
      </c>
      <c r="D20" s="246">
        <v>3</v>
      </c>
      <c r="E20" s="632"/>
      <c r="F20" s="280">
        <f t="shared" si="1"/>
        <v>0</v>
      </c>
    </row>
    <row r="21" spans="1:6">
      <c r="A21" s="296"/>
      <c r="B21" s="305" t="s">
        <v>771</v>
      </c>
      <c r="C21" s="301" t="s">
        <v>171</v>
      </c>
      <c r="D21" s="246">
        <v>2</v>
      </c>
      <c r="E21" s="632"/>
      <c r="F21" s="280">
        <f t="shared" si="1"/>
        <v>0</v>
      </c>
    </row>
    <row r="22" spans="1:6">
      <c r="A22" s="296"/>
      <c r="B22" s="305" t="s">
        <v>772</v>
      </c>
      <c r="C22" s="301" t="s">
        <v>171</v>
      </c>
      <c r="D22" s="246">
        <v>2</v>
      </c>
      <c r="E22" s="632"/>
      <c r="F22" s="280">
        <f t="shared" si="1"/>
        <v>0</v>
      </c>
    </row>
    <row r="23" spans="1:6">
      <c r="A23" s="296"/>
      <c r="B23" s="305" t="s">
        <v>773</v>
      </c>
      <c r="C23" s="301" t="s">
        <v>171</v>
      </c>
      <c r="D23" s="246">
        <v>3</v>
      </c>
      <c r="E23" s="632"/>
      <c r="F23" s="280">
        <f t="shared" si="1"/>
        <v>0</v>
      </c>
    </row>
    <row r="24" spans="1:6">
      <c r="A24" s="296"/>
      <c r="B24" s="305" t="s">
        <v>774</v>
      </c>
      <c r="C24" s="301" t="s">
        <v>171</v>
      </c>
      <c r="D24" s="246">
        <v>16</v>
      </c>
      <c r="E24" s="632"/>
      <c r="F24" s="280">
        <f t="shared" si="1"/>
        <v>0</v>
      </c>
    </row>
    <row r="25" spans="1:6">
      <c r="A25" s="296" t="s">
        <v>510</v>
      </c>
      <c r="B25" s="306" t="s">
        <v>631</v>
      </c>
      <c r="C25" s="297"/>
      <c r="D25" s="298"/>
      <c r="E25" s="633"/>
      <c r="F25" s="300"/>
    </row>
    <row r="26" spans="1:6">
      <c r="A26" s="296"/>
      <c r="B26" s="282" t="s">
        <v>564</v>
      </c>
      <c r="C26" s="301" t="s">
        <v>171</v>
      </c>
      <c r="D26" s="246">
        <v>2</v>
      </c>
      <c r="E26" s="632"/>
      <c r="F26" s="280">
        <f t="shared" si="1"/>
        <v>0</v>
      </c>
    </row>
    <row r="27" spans="1:6">
      <c r="A27" s="296"/>
      <c r="B27" s="282" t="s">
        <v>565</v>
      </c>
      <c r="C27" s="301" t="s">
        <v>171</v>
      </c>
      <c r="D27" s="246">
        <v>7</v>
      </c>
      <c r="E27" s="632"/>
      <c r="F27" s="280">
        <f t="shared" si="1"/>
        <v>0</v>
      </c>
    </row>
    <row r="28" spans="1:6">
      <c r="A28" s="296"/>
      <c r="B28" s="282" t="s">
        <v>566</v>
      </c>
      <c r="C28" s="301" t="s">
        <v>171</v>
      </c>
      <c r="D28" s="246">
        <v>6</v>
      </c>
      <c r="E28" s="632"/>
      <c r="F28" s="280">
        <f t="shared" si="1"/>
        <v>0</v>
      </c>
    </row>
    <row r="29" spans="1:6">
      <c r="A29" s="296"/>
      <c r="B29" s="282" t="s">
        <v>567</v>
      </c>
      <c r="C29" s="301" t="s">
        <v>171</v>
      </c>
      <c r="D29" s="246">
        <v>22</v>
      </c>
      <c r="E29" s="632"/>
      <c r="F29" s="280">
        <f t="shared" si="1"/>
        <v>0</v>
      </c>
    </row>
    <row r="30" spans="1:6">
      <c r="A30" s="296" t="s">
        <v>511</v>
      </c>
      <c r="B30" s="304" t="s">
        <v>568</v>
      </c>
      <c r="C30" s="301"/>
      <c r="D30" s="246"/>
      <c r="E30" s="633"/>
      <c r="F30" s="300"/>
    </row>
    <row r="31" spans="1:6">
      <c r="A31" s="296"/>
      <c r="B31" s="282" t="s">
        <v>569</v>
      </c>
      <c r="C31" s="301" t="s">
        <v>171</v>
      </c>
      <c r="D31" s="246">
        <v>5</v>
      </c>
      <c r="E31" s="632"/>
      <c r="F31" s="280">
        <f t="shared" si="1"/>
        <v>0</v>
      </c>
    </row>
    <row r="32" spans="1:6">
      <c r="A32" s="296"/>
      <c r="B32" s="282" t="s">
        <v>570</v>
      </c>
      <c r="C32" s="301" t="s">
        <v>171</v>
      </c>
      <c r="D32" s="246">
        <v>5</v>
      </c>
      <c r="E32" s="632"/>
      <c r="F32" s="280">
        <f t="shared" si="1"/>
        <v>0</v>
      </c>
    </row>
    <row r="33" spans="1:6">
      <c r="A33" s="296" t="s">
        <v>512</v>
      </c>
      <c r="B33" s="304" t="s">
        <v>571</v>
      </c>
      <c r="C33" s="297"/>
      <c r="D33" s="298"/>
      <c r="E33" s="633"/>
      <c r="F33" s="300"/>
    </row>
    <row r="34" spans="1:6">
      <c r="A34" s="296"/>
      <c r="B34" s="282" t="s">
        <v>572</v>
      </c>
      <c r="C34" s="301" t="s">
        <v>171</v>
      </c>
      <c r="D34" s="246">
        <v>1</v>
      </c>
      <c r="E34" s="632"/>
      <c r="F34" s="280">
        <f t="shared" ref="F34:F35" si="2">D34*E34</f>
        <v>0</v>
      </c>
    </row>
    <row r="35" spans="1:6">
      <c r="A35" s="296"/>
      <c r="B35" s="282" t="s">
        <v>573</v>
      </c>
      <c r="C35" s="301" t="s">
        <v>171</v>
      </c>
      <c r="D35" s="246">
        <v>1</v>
      </c>
      <c r="E35" s="632"/>
      <c r="F35" s="280">
        <f t="shared" si="2"/>
        <v>0</v>
      </c>
    </row>
    <row r="36" spans="1:6">
      <c r="A36" s="296" t="s">
        <v>513</v>
      </c>
      <c r="B36" s="304" t="s">
        <v>574</v>
      </c>
      <c r="C36" s="297"/>
      <c r="D36" s="298"/>
      <c r="E36" s="633"/>
      <c r="F36" s="300"/>
    </row>
    <row r="37" spans="1:6">
      <c r="A37" s="296"/>
      <c r="B37" s="282" t="s">
        <v>575</v>
      </c>
      <c r="C37" s="301" t="s">
        <v>171</v>
      </c>
      <c r="D37" s="246">
        <v>3</v>
      </c>
      <c r="E37" s="632"/>
      <c r="F37" s="280">
        <f t="shared" ref="F37:F62" si="3">D37*E37</f>
        <v>0</v>
      </c>
    </row>
    <row r="38" spans="1:6">
      <c r="A38" s="296" t="s">
        <v>514</v>
      </c>
      <c r="B38" s="304" t="s">
        <v>576</v>
      </c>
      <c r="C38" s="297"/>
      <c r="D38" s="298"/>
      <c r="E38" s="633"/>
      <c r="F38" s="300"/>
    </row>
    <row r="39" spans="1:6">
      <c r="A39" s="296"/>
      <c r="B39" s="282" t="s">
        <v>577</v>
      </c>
      <c r="C39" s="301" t="s">
        <v>171</v>
      </c>
      <c r="D39" s="246">
        <v>4</v>
      </c>
      <c r="E39" s="632"/>
      <c r="F39" s="280">
        <f t="shared" si="3"/>
        <v>0</v>
      </c>
    </row>
    <row r="40" spans="1:6">
      <c r="A40" s="296"/>
      <c r="B40" s="282" t="s">
        <v>578</v>
      </c>
      <c r="C40" s="301" t="s">
        <v>171</v>
      </c>
      <c r="D40" s="246">
        <v>2</v>
      </c>
      <c r="E40" s="632"/>
      <c r="F40" s="280">
        <f t="shared" si="3"/>
        <v>0</v>
      </c>
    </row>
    <row r="41" spans="1:6">
      <c r="A41" s="296"/>
      <c r="B41" s="282" t="s">
        <v>579</v>
      </c>
      <c r="C41" s="301" t="s">
        <v>171</v>
      </c>
      <c r="D41" s="246">
        <v>10</v>
      </c>
      <c r="E41" s="632"/>
      <c r="F41" s="280">
        <f t="shared" si="3"/>
        <v>0</v>
      </c>
    </row>
    <row r="42" spans="1:6" ht="26">
      <c r="A42" s="296" t="s">
        <v>524</v>
      </c>
      <c r="B42" s="304" t="s">
        <v>632</v>
      </c>
      <c r="C42" s="297"/>
      <c r="D42" s="298"/>
      <c r="E42" s="633"/>
      <c r="F42" s="300"/>
    </row>
    <row r="43" spans="1:6">
      <c r="A43" s="296"/>
      <c r="B43" s="305" t="s">
        <v>580</v>
      </c>
      <c r="C43" s="301" t="s">
        <v>171</v>
      </c>
      <c r="D43" s="246">
        <v>2</v>
      </c>
      <c r="E43" s="632"/>
      <c r="F43" s="280">
        <f t="shared" si="3"/>
        <v>0</v>
      </c>
    </row>
    <row r="44" spans="1:6">
      <c r="A44" s="296"/>
      <c r="B44" s="305" t="s">
        <v>581</v>
      </c>
      <c r="C44" s="301" t="s">
        <v>171</v>
      </c>
      <c r="D44" s="246">
        <v>4</v>
      </c>
      <c r="E44" s="632"/>
      <c r="F44" s="280">
        <f t="shared" si="3"/>
        <v>0</v>
      </c>
    </row>
    <row r="45" spans="1:6">
      <c r="A45" s="296"/>
      <c r="B45" s="305" t="s">
        <v>582</v>
      </c>
      <c r="C45" s="301" t="s">
        <v>171</v>
      </c>
      <c r="D45" s="246">
        <v>58</v>
      </c>
      <c r="E45" s="632"/>
      <c r="F45" s="280">
        <f t="shared" si="3"/>
        <v>0</v>
      </c>
    </row>
    <row r="46" spans="1:6">
      <c r="A46" s="296"/>
      <c r="B46" s="305" t="s">
        <v>583</v>
      </c>
      <c r="C46" s="301" t="s">
        <v>171</v>
      </c>
      <c r="D46" s="246">
        <v>20</v>
      </c>
      <c r="E46" s="632"/>
      <c r="F46" s="280">
        <f t="shared" si="3"/>
        <v>0</v>
      </c>
    </row>
    <row r="47" spans="1:6">
      <c r="A47" s="296" t="s">
        <v>206</v>
      </c>
      <c r="B47" s="306" t="s">
        <v>633</v>
      </c>
      <c r="C47" s="297"/>
      <c r="D47" s="298"/>
      <c r="E47" s="633"/>
      <c r="F47" s="300"/>
    </row>
    <row r="48" spans="1:6">
      <c r="A48" s="296"/>
      <c r="B48" s="305" t="s">
        <v>584</v>
      </c>
      <c r="C48" s="301" t="s">
        <v>171</v>
      </c>
      <c r="D48" s="246">
        <v>6</v>
      </c>
      <c r="E48" s="632"/>
      <c r="F48" s="280">
        <f t="shared" si="3"/>
        <v>0</v>
      </c>
    </row>
    <row r="49" spans="1:6">
      <c r="A49" s="296"/>
      <c r="B49" s="305" t="s">
        <v>585</v>
      </c>
      <c r="C49" s="301" t="s">
        <v>171</v>
      </c>
      <c r="D49" s="246">
        <v>58</v>
      </c>
      <c r="E49" s="632"/>
      <c r="F49" s="280">
        <f t="shared" si="3"/>
        <v>0</v>
      </c>
    </row>
    <row r="50" spans="1:6">
      <c r="A50" s="296"/>
      <c r="B50" s="305" t="s">
        <v>586</v>
      </c>
      <c r="C50" s="301" t="s">
        <v>171</v>
      </c>
      <c r="D50" s="246">
        <v>2</v>
      </c>
      <c r="E50" s="632"/>
      <c r="F50" s="280">
        <f t="shared" si="3"/>
        <v>0</v>
      </c>
    </row>
    <row r="51" spans="1:6">
      <c r="A51" s="307"/>
      <c r="B51" s="305" t="s">
        <v>587</v>
      </c>
      <c r="C51" s="301" t="s">
        <v>171</v>
      </c>
      <c r="D51" s="246">
        <v>20</v>
      </c>
      <c r="E51" s="632"/>
      <c r="F51" s="280">
        <f t="shared" si="3"/>
        <v>0</v>
      </c>
    </row>
    <row r="52" spans="1:6">
      <c r="A52" s="296" t="s">
        <v>634</v>
      </c>
      <c r="B52" s="306" t="s">
        <v>588</v>
      </c>
      <c r="C52" s="297"/>
      <c r="D52" s="298"/>
      <c r="E52" s="633"/>
      <c r="F52" s="300"/>
    </row>
    <row r="53" spans="1:6">
      <c r="A53" s="296"/>
      <c r="B53" s="305" t="s">
        <v>589</v>
      </c>
      <c r="C53" s="301" t="s">
        <v>171</v>
      </c>
      <c r="D53" s="246">
        <v>32</v>
      </c>
      <c r="E53" s="632"/>
      <c r="F53" s="280">
        <f t="shared" si="3"/>
        <v>0</v>
      </c>
    </row>
    <row r="54" spans="1:6">
      <c r="A54" s="296" t="s">
        <v>635</v>
      </c>
      <c r="B54" s="306" t="s">
        <v>590</v>
      </c>
      <c r="C54" s="297"/>
      <c r="D54" s="298"/>
      <c r="E54" s="633"/>
      <c r="F54" s="300"/>
    </row>
    <row r="55" spans="1:6">
      <c r="A55" s="296"/>
      <c r="B55" s="305" t="s">
        <v>591</v>
      </c>
      <c r="C55" s="301" t="s">
        <v>171</v>
      </c>
      <c r="D55" s="246">
        <v>2</v>
      </c>
      <c r="E55" s="632"/>
      <c r="F55" s="280">
        <f t="shared" si="3"/>
        <v>0</v>
      </c>
    </row>
    <row r="56" spans="1:6">
      <c r="A56" s="296"/>
      <c r="B56" s="305" t="s">
        <v>592</v>
      </c>
      <c r="C56" s="301" t="s">
        <v>171</v>
      </c>
      <c r="D56" s="246">
        <v>4</v>
      </c>
      <c r="E56" s="632"/>
      <c r="F56" s="280">
        <f t="shared" si="3"/>
        <v>0</v>
      </c>
    </row>
    <row r="57" spans="1:6">
      <c r="A57" s="296"/>
      <c r="B57" s="305" t="s">
        <v>593</v>
      </c>
      <c r="C57" s="301" t="s">
        <v>171</v>
      </c>
      <c r="D57" s="246">
        <v>58</v>
      </c>
      <c r="E57" s="632"/>
      <c r="F57" s="280">
        <f t="shared" si="3"/>
        <v>0</v>
      </c>
    </row>
    <row r="58" spans="1:6">
      <c r="A58" s="296"/>
      <c r="B58" s="305" t="s">
        <v>594</v>
      </c>
      <c r="C58" s="301" t="s">
        <v>171</v>
      </c>
      <c r="D58" s="246">
        <v>20</v>
      </c>
      <c r="E58" s="632"/>
      <c r="F58" s="280">
        <f t="shared" si="3"/>
        <v>0</v>
      </c>
    </row>
    <row r="59" spans="1:6">
      <c r="A59" s="296" t="s">
        <v>636</v>
      </c>
      <c r="B59" s="306" t="s">
        <v>595</v>
      </c>
      <c r="C59" s="301"/>
      <c r="D59" s="298"/>
      <c r="E59" s="633"/>
      <c r="F59" s="300"/>
    </row>
    <row r="60" spans="1:6">
      <c r="A60" s="296"/>
      <c r="B60" s="305" t="s">
        <v>596</v>
      </c>
      <c r="C60" s="301" t="s">
        <v>171</v>
      </c>
      <c r="D60" s="246">
        <v>5</v>
      </c>
      <c r="E60" s="632"/>
      <c r="F60" s="280">
        <f t="shared" si="3"/>
        <v>0</v>
      </c>
    </row>
    <row r="61" spans="1:6">
      <c r="A61" s="296"/>
      <c r="B61" s="305" t="s">
        <v>597</v>
      </c>
      <c r="C61" s="301" t="s">
        <v>171</v>
      </c>
      <c r="D61" s="246">
        <v>2</v>
      </c>
      <c r="E61" s="632"/>
      <c r="F61" s="280">
        <f t="shared" si="3"/>
        <v>0</v>
      </c>
    </row>
    <row r="62" spans="1:6">
      <c r="A62" s="296"/>
      <c r="B62" s="305" t="s">
        <v>598</v>
      </c>
      <c r="C62" s="301" t="s">
        <v>171</v>
      </c>
      <c r="D62" s="246">
        <v>13</v>
      </c>
      <c r="E62" s="632"/>
      <c r="F62" s="280">
        <f t="shared" si="3"/>
        <v>0</v>
      </c>
    </row>
    <row r="63" spans="1:6">
      <c r="A63" s="281" t="s">
        <v>637</v>
      </c>
      <c r="B63" s="315" t="s">
        <v>599</v>
      </c>
      <c r="C63" s="293"/>
      <c r="D63" s="294"/>
      <c r="E63" s="295"/>
      <c r="F63" s="293"/>
    </row>
    <row r="64" spans="1:6" ht="52">
      <c r="A64" s="308"/>
      <c r="B64" s="282" t="s">
        <v>775</v>
      </c>
      <c r="C64" s="297"/>
      <c r="D64" s="298"/>
      <c r="E64" s="633"/>
      <c r="F64" s="300"/>
    </row>
    <row r="65" spans="1:6">
      <c r="A65" s="296" t="s">
        <v>204</v>
      </c>
      <c r="B65" s="282" t="s">
        <v>600</v>
      </c>
      <c r="C65" s="301" t="s">
        <v>171</v>
      </c>
      <c r="D65" s="246">
        <v>2</v>
      </c>
      <c r="E65" s="632"/>
      <c r="F65" s="280">
        <f t="shared" ref="F65:F77" si="4">D65*E65</f>
        <v>0</v>
      </c>
    </row>
    <row r="66" spans="1:6">
      <c r="A66" s="296"/>
      <c r="B66" s="282" t="s">
        <v>601</v>
      </c>
      <c r="C66" s="301" t="s">
        <v>171</v>
      </c>
      <c r="D66" s="246">
        <v>1</v>
      </c>
      <c r="E66" s="632"/>
      <c r="F66" s="280">
        <f t="shared" si="4"/>
        <v>0</v>
      </c>
    </row>
    <row r="67" spans="1:6">
      <c r="A67" s="296"/>
      <c r="B67" s="282" t="s">
        <v>602</v>
      </c>
      <c r="C67" s="301" t="s">
        <v>171</v>
      </c>
      <c r="D67" s="246">
        <v>16</v>
      </c>
      <c r="E67" s="632"/>
      <c r="F67" s="280">
        <f t="shared" si="4"/>
        <v>0</v>
      </c>
    </row>
    <row r="68" spans="1:6">
      <c r="A68" s="296"/>
      <c r="B68" s="282" t="s">
        <v>603</v>
      </c>
      <c r="C68" s="301" t="s">
        <v>171</v>
      </c>
      <c r="D68" s="246">
        <v>9</v>
      </c>
      <c r="E68" s="632"/>
      <c r="F68" s="280">
        <f t="shared" si="4"/>
        <v>0</v>
      </c>
    </row>
    <row r="69" spans="1:6">
      <c r="A69" s="296"/>
      <c r="B69" s="282" t="s">
        <v>604</v>
      </c>
      <c r="C69" s="301" t="s">
        <v>171</v>
      </c>
      <c r="D69" s="246">
        <v>13</v>
      </c>
      <c r="E69" s="632"/>
      <c r="F69" s="280">
        <f t="shared" si="4"/>
        <v>0</v>
      </c>
    </row>
    <row r="70" spans="1:6" ht="26">
      <c r="A70" s="296"/>
      <c r="B70" s="282" t="s">
        <v>605</v>
      </c>
      <c r="C70" s="301" t="s">
        <v>171</v>
      </c>
      <c r="D70" s="246">
        <v>2</v>
      </c>
      <c r="E70" s="632"/>
      <c r="F70" s="280">
        <f t="shared" si="4"/>
        <v>0</v>
      </c>
    </row>
    <row r="71" spans="1:6">
      <c r="A71" s="296" t="s">
        <v>211</v>
      </c>
      <c r="B71" s="304" t="s">
        <v>606</v>
      </c>
      <c r="C71" s="297"/>
      <c r="D71" s="298"/>
      <c r="E71" s="633"/>
      <c r="F71" s="300"/>
    </row>
    <row r="72" spans="1:6">
      <c r="A72" s="296"/>
      <c r="B72" s="316" t="s">
        <v>607</v>
      </c>
      <c r="C72" s="301" t="s">
        <v>171</v>
      </c>
      <c r="D72" s="246">
        <v>2</v>
      </c>
      <c r="E72" s="632"/>
      <c r="F72" s="280">
        <f t="shared" si="4"/>
        <v>0</v>
      </c>
    </row>
    <row r="73" spans="1:6">
      <c r="A73" s="296" t="s">
        <v>500</v>
      </c>
      <c r="B73" s="304" t="s">
        <v>608</v>
      </c>
      <c r="C73" s="297"/>
      <c r="D73" s="298"/>
      <c r="E73" s="633"/>
      <c r="F73" s="300"/>
    </row>
    <row r="74" spans="1:6" ht="26">
      <c r="A74" s="296"/>
      <c r="B74" s="282" t="s">
        <v>609</v>
      </c>
      <c r="C74" s="301" t="s">
        <v>171</v>
      </c>
      <c r="D74" s="246">
        <v>1</v>
      </c>
      <c r="E74" s="632"/>
      <c r="F74" s="280">
        <f t="shared" si="4"/>
        <v>0</v>
      </c>
    </row>
    <row r="75" spans="1:6">
      <c r="A75" s="296"/>
      <c r="B75" s="317" t="s">
        <v>610</v>
      </c>
      <c r="C75" s="301" t="s">
        <v>171</v>
      </c>
      <c r="D75" s="246">
        <v>9</v>
      </c>
      <c r="E75" s="632"/>
      <c r="F75" s="280">
        <f t="shared" si="4"/>
        <v>0</v>
      </c>
    </row>
    <row r="76" spans="1:6">
      <c r="A76" s="296" t="s">
        <v>501</v>
      </c>
      <c r="B76" s="304" t="s">
        <v>611</v>
      </c>
      <c r="C76" s="297"/>
      <c r="D76" s="298"/>
      <c r="E76" s="633"/>
      <c r="F76" s="300"/>
    </row>
    <row r="77" spans="1:6">
      <c r="A77" s="296"/>
      <c r="B77" s="282" t="s">
        <v>612</v>
      </c>
      <c r="C77" s="301" t="s">
        <v>171</v>
      </c>
      <c r="D77" s="246">
        <v>5</v>
      </c>
      <c r="E77" s="632"/>
      <c r="F77" s="280">
        <f t="shared" si="4"/>
        <v>0</v>
      </c>
    </row>
    <row r="78" spans="1:6" ht="26">
      <c r="A78" s="281" t="s">
        <v>36</v>
      </c>
      <c r="B78" s="318" t="s">
        <v>613</v>
      </c>
      <c r="C78" s="293"/>
      <c r="D78" s="294"/>
      <c r="E78" s="295"/>
      <c r="F78" s="293"/>
    </row>
    <row r="79" spans="1:6" ht="111" customHeight="1">
      <c r="A79" s="308"/>
      <c r="B79" s="305" t="s">
        <v>638</v>
      </c>
      <c r="C79" s="297"/>
      <c r="D79" s="298"/>
      <c r="E79" s="633"/>
      <c r="F79" s="300"/>
    </row>
    <row r="80" spans="1:6">
      <c r="A80" s="296" t="s">
        <v>494</v>
      </c>
      <c r="B80" s="304" t="s">
        <v>639</v>
      </c>
      <c r="C80" s="297"/>
      <c r="D80" s="298"/>
      <c r="E80" s="633"/>
      <c r="F80" s="300"/>
    </row>
    <row r="81" spans="1:6" ht="39">
      <c r="A81" s="296" t="s">
        <v>86</v>
      </c>
      <c r="B81" s="305" t="s">
        <v>614</v>
      </c>
      <c r="C81" s="301" t="s">
        <v>171</v>
      </c>
      <c r="D81" s="246">
        <v>60</v>
      </c>
      <c r="E81" s="632"/>
      <c r="F81" s="280">
        <f t="shared" ref="F81" si="5">D81*E81</f>
        <v>0</v>
      </c>
    </row>
    <row r="82" spans="1:6" ht="39">
      <c r="A82" s="296" t="s">
        <v>87</v>
      </c>
      <c r="B82" s="305" t="s">
        <v>640</v>
      </c>
      <c r="C82" s="301" t="s">
        <v>171</v>
      </c>
      <c r="D82" s="246">
        <v>13</v>
      </c>
      <c r="E82" s="632"/>
      <c r="F82" s="280">
        <f t="shared" ref="F82:F89" si="6">D82*E82</f>
        <v>0</v>
      </c>
    </row>
    <row r="83" spans="1:6">
      <c r="A83" s="308" t="s">
        <v>495</v>
      </c>
      <c r="B83" s="304" t="s">
        <v>615</v>
      </c>
      <c r="C83" s="301"/>
      <c r="D83" s="298"/>
      <c r="E83" s="633"/>
      <c r="F83" s="300"/>
    </row>
    <row r="84" spans="1:6">
      <c r="A84" s="296" t="s">
        <v>641</v>
      </c>
      <c r="B84" s="282" t="s">
        <v>616</v>
      </c>
      <c r="C84" s="301" t="s">
        <v>171</v>
      </c>
      <c r="D84" s="246">
        <v>2</v>
      </c>
      <c r="E84" s="632"/>
      <c r="F84" s="280">
        <f t="shared" si="6"/>
        <v>0</v>
      </c>
    </row>
    <row r="85" spans="1:6">
      <c r="A85" s="296" t="s">
        <v>642</v>
      </c>
      <c r="B85" s="305" t="s">
        <v>617</v>
      </c>
      <c r="C85" s="301" t="s">
        <v>171</v>
      </c>
      <c r="D85" s="246">
        <v>13</v>
      </c>
      <c r="E85" s="632"/>
      <c r="F85" s="280">
        <f t="shared" si="6"/>
        <v>0</v>
      </c>
    </row>
    <row r="86" spans="1:6">
      <c r="A86" s="296" t="s">
        <v>643</v>
      </c>
      <c r="B86" s="282" t="s">
        <v>618</v>
      </c>
      <c r="C86" s="301" t="s">
        <v>171</v>
      </c>
      <c r="D86" s="246">
        <v>26</v>
      </c>
      <c r="E86" s="632"/>
      <c r="F86" s="280">
        <f t="shared" si="6"/>
        <v>0</v>
      </c>
    </row>
    <row r="87" spans="1:6">
      <c r="A87" s="296" t="s">
        <v>644</v>
      </c>
      <c r="B87" s="305" t="s">
        <v>619</v>
      </c>
      <c r="C87" s="301" t="s">
        <v>171</v>
      </c>
      <c r="D87" s="246">
        <v>5</v>
      </c>
      <c r="E87" s="632"/>
      <c r="F87" s="280">
        <f t="shared" si="6"/>
        <v>0</v>
      </c>
    </row>
    <row r="88" spans="1:6" ht="13.25" customHeight="1">
      <c r="A88" s="281" t="s">
        <v>41</v>
      </c>
      <c r="B88" s="318" t="s">
        <v>645</v>
      </c>
      <c r="C88" s="293"/>
      <c r="D88" s="294"/>
      <c r="E88" s="295"/>
      <c r="F88" s="293"/>
    </row>
    <row r="89" spans="1:6" ht="117">
      <c r="A89" s="308" t="s">
        <v>380</v>
      </c>
      <c r="B89" s="56" t="s">
        <v>620</v>
      </c>
      <c r="C89" s="301" t="s">
        <v>621</v>
      </c>
      <c r="D89" s="246">
        <v>50</v>
      </c>
      <c r="E89" s="632"/>
      <c r="F89" s="280">
        <f t="shared" si="6"/>
        <v>0</v>
      </c>
    </row>
    <row r="90" spans="1:6" ht="78">
      <c r="A90" s="308" t="s">
        <v>381</v>
      </c>
      <c r="B90" s="56" t="s">
        <v>776</v>
      </c>
      <c r="C90" s="301" t="s">
        <v>171</v>
      </c>
      <c r="D90" s="246">
        <v>60</v>
      </c>
      <c r="E90" s="632"/>
      <c r="F90" s="280">
        <f>D90*E90</f>
        <v>0</v>
      </c>
    </row>
    <row r="91" spans="1:6">
      <c r="A91" s="281" t="s">
        <v>43</v>
      </c>
      <c r="B91" s="318" t="s">
        <v>650</v>
      </c>
      <c r="C91" s="293"/>
      <c r="D91" s="294"/>
      <c r="E91" s="295"/>
      <c r="F91" s="293"/>
    </row>
    <row r="92" spans="1:6" ht="49.75" customHeight="1">
      <c r="A92" s="296" t="s">
        <v>456</v>
      </c>
      <c r="B92" s="56" t="s">
        <v>138</v>
      </c>
      <c r="C92" s="301" t="s">
        <v>142</v>
      </c>
      <c r="D92" s="246">
        <v>195.35</v>
      </c>
      <c r="E92" s="632"/>
      <c r="F92" s="280">
        <f>D92*E92</f>
        <v>0</v>
      </c>
    </row>
    <row r="93" spans="1:6" ht="91">
      <c r="A93" s="296" t="s">
        <v>457</v>
      </c>
      <c r="B93" s="56" t="s">
        <v>651</v>
      </c>
      <c r="C93" s="301" t="s">
        <v>142</v>
      </c>
      <c r="D93" s="246">
        <v>3.32</v>
      </c>
      <c r="E93" s="627"/>
      <c r="F93" s="127">
        <f>$D93*E93</f>
        <v>0</v>
      </c>
    </row>
    <row r="94" spans="1:6" ht="91">
      <c r="A94" s="303" t="s">
        <v>458</v>
      </c>
      <c r="B94" s="188" t="s">
        <v>652</v>
      </c>
      <c r="C94" s="187"/>
      <c r="D94" s="190"/>
      <c r="E94" s="631"/>
      <c r="F94" s="206"/>
    </row>
    <row r="95" spans="1:6">
      <c r="A95" s="303"/>
      <c r="B95" s="188" t="s">
        <v>653</v>
      </c>
      <c r="C95" s="187" t="s">
        <v>142</v>
      </c>
      <c r="D95" s="190">
        <v>14</v>
      </c>
      <c r="E95" s="631"/>
      <c r="F95" s="206">
        <f t="shared" ref="F95:F98" si="7">$D95*E95</f>
        <v>0</v>
      </c>
    </row>
    <row r="96" spans="1:6">
      <c r="A96" s="303"/>
      <c r="B96" s="188" t="s">
        <v>654</v>
      </c>
      <c r="C96" s="187" t="s">
        <v>142</v>
      </c>
      <c r="D96" s="190">
        <v>10</v>
      </c>
      <c r="E96" s="631"/>
      <c r="F96" s="206">
        <f t="shared" si="7"/>
        <v>0</v>
      </c>
    </row>
    <row r="97" spans="1:6">
      <c r="A97" s="303"/>
      <c r="B97" s="188" t="s">
        <v>655</v>
      </c>
      <c r="C97" s="187" t="s">
        <v>142</v>
      </c>
      <c r="D97" s="190">
        <v>38</v>
      </c>
      <c r="E97" s="631"/>
      <c r="F97" s="206">
        <f t="shared" si="7"/>
        <v>0</v>
      </c>
    </row>
    <row r="98" spans="1:6">
      <c r="A98" s="303"/>
      <c r="B98" s="188" t="s">
        <v>656</v>
      </c>
      <c r="C98" s="187" t="s">
        <v>142</v>
      </c>
      <c r="D98" s="190">
        <v>1</v>
      </c>
      <c r="E98" s="631"/>
      <c r="F98" s="206">
        <f t="shared" si="7"/>
        <v>0</v>
      </c>
    </row>
    <row r="99" spans="1:6" ht="39">
      <c r="A99" s="303" t="s">
        <v>459</v>
      </c>
      <c r="B99" s="188" t="s">
        <v>658</v>
      </c>
      <c r="C99" s="54"/>
      <c r="D99" s="88"/>
      <c r="E99" s="114"/>
      <c r="F99" s="104"/>
    </row>
    <row r="100" spans="1:6">
      <c r="A100" s="303"/>
      <c r="B100" s="188" t="s">
        <v>657</v>
      </c>
      <c r="C100" s="84" t="s">
        <v>29</v>
      </c>
      <c r="D100" s="88">
        <v>44.22</v>
      </c>
      <c r="E100" s="114"/>
      <c r="F100" s="104">
        <f t="shared" ref="F100" si="8">$D100*E100</f>
        <v>0</v>
      </c>
    </row>
    <row r="101" spans="1:6">
      <c r="A101" s="303" t="s">
        <v>460</v>
      </c>
      <c r="B101" s="188" t="s">
        <v>659</v>
      </c>
      <c r="C101" s="84" t="s">
        <v>29</v>
      </c>
      <c r="D101" s="88">
        <v>45.22</v>
      </c>
      <c r="E101" s="114"/>
      <c r="F101" s="104">
        <f t="shared" ref="F101:F104" si="9">$D101*E101</f>
        <v>0</v>
      </c>
    </row>
    <row r="102" spans="1:6" ht="26">
      <c r="A102" s="303" t="s">
        <v>461</v>
      </c>
      <c r="B102" s="188" t="s">
        <v>660</v>
      </c>
      <c r="C102" s="84" t="s">
        <v>29</v>
      </c>
      <c r="D102" s="286">
        <v>118</v>
      </c>
      <c r="E102" s="634"/>
      <c r="F102" s="287">
        <f t="shared" si="9"/>
        <v>0</v>
      </c>
    </row>
    <row r="103" spans="1:6" ht="26">
      <c r="A103" s="303" t="s">
        <v>462</v>
      </c>
      <c r="B103" s="319" t="s">
        <v>661</v>
      </c>
      <c r="C103" s="311" t="s">
        <v>38</v>
      </c>
      <c r="D103" s="286">
        <v>40</v>
      </c>
      <c r="E103" s="634"/>
      <c r="F103" s="287">
        <f t="shared" si="9"/>
        <v>0</v>
      </c>
    </row>
    <row r="104" spans="1:6" ht="29.5" customHeight="1">
      <c r="A104" s="303" t="s">
        <v>463</v>
      </c>
      <c r="B104" s="320" t="s">
        <v>663</v>
      </c>
      <c r="C104" s="311" t="s">
        <v>171</v>
      </c>
      <c r="D104" s="286">
        <v>4</v>
      </c>
      <c r="E104" s="634"/>
      <c r="F104" s="287">
        <f t="shared" si="9"/>
        <v>0</v>
      </c>
    </row>
    <row r="105" spans="1:6" ht="26">
      <c r="A105" s="303" t="s">
        <v>464</v>
      </c>
      <c r="B105" s="320" t="s">
        <v>777</v>
      </c>
      <c r="C105" s="311" t="s">
        <v>171</v>
      </c>
      <c r="D105" s="286">
        <v>1</v>
      </c>
      <c r="E105" s="634"/>
      <c r="F105" s="287">
        <f t="shared" ref="F105" si="10">$D105*E105</f>
        <v>0</v>
      </c>
    </row>
    <row r="106" spans="1:6">
      <c r="A106" s="303" t="s">
        <v>465</v>
      </c>
      <c r="B106" s="320" t="s">
        <v>664</v>
      </c>
      <c r="C106" s="311" t="s">
        <v>171</v>
      </c>
      <c r="D106" s="286">
        <v>1</v>
      </c>
      <c r="E106" s="634"/>
      <c r="F106" s="287">
        <f t="shared" ref="F106:F120" si="11">$D106*E106</f>
        <v>0</v>
      </c>
    </row>
    <row r="107" spans="1:6" ht="52">
      <c r="A107" s="303" t="s">
        <v>662</v>
      </c>
      <c r="B107" s="320" t="s">
        <v>666</v>
      </c>
      <c r="C107" s="311" t="s">
        <v>171</v>
      </c>
      <c r="D107" s="286">
        <v>9</v>
      </c>
      <c r="E107" s="634"/>
      <c r="F107" s="287">
        <f t="shared" si="11"/>
        <v>0</v>
      </c>
    </row>
    <row r="108" spans="1:6" ht="26">
      <c r="A108" s="303" t="s">
        <v>667</v>
      </c>
      <c r="B108" s="321" t="s">
        <v>677</v>
      </c>
      <c r="C108" s="311"/>
      <c r="D108" s="286"/>
      <c r="E108" s="634"/>
      <c r="F108" s="287"/>
    </row>
    <row r="109" spans="1:6">
      <c r="A109" s="303"/>
      <c r="B109" s="322" t="s">
        <v>676</v>
      </c>
      <c r="C109" s="311"/>
      <c r="D109" s="286"/>
      <c r="E109" s="634"/>
      <c r="F109" s="287"/>
    </row>
    <row r="110" spans="1:6">
      <c r="A110" s="303" t="s">
        <v>684</v>
      </c>
      <c r="B110" s="320" t="s">
        <v>778</v>
      </c>
      <c r="C110" s="311" t="s">
        <v>171</v>
      </c>
      <c r="D110" s="286">
        <v>5</v>
      </c>
      <c r="E110" s="634"/>
      <c r="F110" s="287">
        <f t="shared" si="11"/>
        <v>0</v>
      </c>
    </row>
    <row r="111" spans="1:6">
      <c r="A111" s="303" t="s">
        <v>685</v>
      </c>
      <c r="B111" s="320" t="s">
        <v>668</v>
      </c>
      <c r="C111" s="311" t="s">
        <v>171</v>
      </c>
      <c r="D111" s="286">
        <v>2</v>
      </c>
      <c r="E111" s="634"/>
      <c r="F111" s="287">
        <f t="shared" si="11"/>
        <v>0</v>
      </c>
    </row>
    <row r="112" spans="1:6" ht="30.5" customHeight="1">
      <c r="A112" s="303" t="s">
        <v>686</v>
      </c>
      <c r="B112" s="320" t="s">
        <v>669</v>
      </c>
      <c r="C112" s="311" t="s">
        <v>171</v>
      </c>
      <c r="D112" s="286">
        <v>12</v>
      </c>
      <c r="E112" s="634"/>
      <c r="F112" s="287">
        <f t="shared" si="11"/>
        <v>0</v>
      </c>
    </row>
    <row r="113" spans="1:6">
      <c r="A113" s="303" t="s">
        <v>687</v>
      </c>
      <c r="B113" s="323" t="s">
        <v>670</v>
      </c>
      <c r="C113" s="311" t="s">
        <v>171</v>
      </c>
      <c r="D113" s="286">
        <v>1</v>
      </c>
      <c r="E113" s="634"/>
      <c r="F113" s="287">
        <f t="shared" si="11"/>
        <v>0</v>
      </c>
    </row>
    <row r="114" spans="1:6">
      <c r="A114" s="303" t="s">
        <v>688</v>
      </c>
      <c r="B114" s="323" t="s">
        <v>671</v>
      </c>
      <c r="C114" s="311" t="s">
        <v>171</v>
      </c>
      <c r="D114" s="286">
        <v>2</v>
      </c>
      <c r="E114" s="634"/>
      <c r="F114" s="287">
        <f t="shared" si="11"/>
        <v>0</v>
      </c>
    </row>
    <row r="115" spans="1:6">
      <c r="A115" s="303" t="s">
        <v>689</v>
      </c>
      <c r="B115" s="323" t="s">
        <v>672</v>
      </c>
      <c r="C115" s="311" t="s">
        <v>171</v>
      </c>
      <c r="D115" s="286">
        <v>1</v>
      </c>
      <c r="E115" s="634"/>
      <c r="F115" s="287">
        <f t="shared" si="11"/>
        <v>0</v>
      </c>
    </row>
    <row r="116" spans="1:6">
      <c r="A116" s="303" t="s">
        <v>690</v>
      </c>
      <c r="B116" s="323" t="s">
        <v>673</v>
      </c>
      <c r="C116" s="311" t="s">
        <v>171</v>
      </c>
      <c r="D116" s="286">
        <v>1</v>
      </c>
      <c r="E116" s="634"/>
      <c r="F116" s="287">
        <f t="shared" si="11"/>
        <v>0</v>
      </c>
    </row>
    <row r="117" spans="1:6" ht="26">
      <c r="A117" s="303" t="s">
        <v>691</v>
      </c>
      <c r="B117" s="320" t="s">
        <v>674</v>
      </c>
      <c r="C117" s="311" t="s">
        <v>171</v>
      </c>
      <c r="D117" s="286">
        <v>1</v>
      </c>
      <c r="E117" s="634"/>
      <c r="F117" s="287">
        <f t="shared" si="11"/>
        <v>0</v>
      </c>
    </row>
    <row r="118" spans="1:6">
      <c r="A118" s="303"/>
      <c r="B118" s="324" t="s">
        <v>675</v>
      </c>
      <c r="C118" s="311"/>
      <c r="D118" s="286"/>
      <c r="E118" s="634"/>
      <c r="F118" s="287"/>
    </row>
    <row r="119" spans="1:6">
      <c r="A119" s="303" t="s">
        <v>692</v>
      </c>
      <c r="B119" s="325" t="s">
        <v>678</v>
      </c>
      <c r="C119" s="311" t="s">
        <v>38</v>
      </c>
      <c r="D119" s="286">
        <v>10</v>
      </c>
      <c r="E119" s="634"/>
      <c r="F119" s="287">
        <f t="shared" si="11"/>
        <v>0</v>
      </c>
    </row>
    <row r="120" spans="1:6" ht="32.5" customHeight="1">
      <c r="A120" s="303" t="s">
        <v>693</v>
      </c>
      <c r="B120" s="320" t="s">
        <v>669</v>
      </c>
      <c r="C120" s="311" t="s">
        <v>171</v>
      </c>
      <c r="D120" s="286">
        <v>16</v>
      </c>
      <c r="E120" s="634"/>
      <c r="F120" s="287">
        <f t="shared" si="11"/>
        <v>0</v>
      </c>
    </row>
    <row r="121" spans="1:6">
      <c r="A121" s="303" t="s">
        <v>694</v>
      </c>
      <c r="B121" s="325" t="s">
        <v>679</v>
      </c>
      <c r="C121" s="311" t="s">
        <v>171</v>
      </c>
      <c r="D121" s="286">
        <v>1</v>
      </c>
      <c r="E121" s="634"/>
      <c r="F121" s="287">
        <f t="shared" ref="F121:F125" si="12">$D121*E121</f>
        <v>0</v>
      </c>
    </row>
    <row r="122" spans="1:6">
      <c r="A122" s="303" t="s">
        <v>695</v>
      </c>
      <c r="B122" s="323" t="s">
        <v>670</v>
      </c>
      <c r="C122" s="311" t="s">
        <v>171</v>
      </c>
      <c r="D122" s="286">
        <v>2</v>
      </c>
      <c r="E122" s="634"/>
      <c r="F122" s="287">
        <f t="shared" si="12"/>
        <v>0</v>
      </c>
    </row>
    <row r="123" spans="1:6">
      <c r="A123" s="303" t="s">
        <v>696</v>
      </c>
      <c r="B123" s="323" t="s">
        <v>671</v>
      </c>
      <c r="C123" s="311" t="s">
        <v>171</v>
      </c>
      <c r="D123" s="286">
        <v>1</v>
      </c>
      <c r="E123" s="634"/>
      <c r="F123" s="287">
        <f t="shared" si="12"/>
        <v>0</v>
      </c>
    </row>
    <row r="124" spans="1:6">
      <c r="A124" s="303" t="s">
        <v>697</v>
      </c>
      <c r="B124" s="323" t="s">
        <v>680</v>
      </c>
      <c r="C124" s="311" t="s">
        <v>171</v>
      </c>
      <c r="D124" s="286">
        <v>3</v>
      </c>
      <c r="E124" s="634"/>
      <c r="F124" s="287">
        <f t="shared" si="12"/>
        <v>0</v>
      </c>
    </row>
    <row r="125" spans="1:6">
      <c r="A125" s="303" t="s">
        <v>698</v>
      </c>
      <c r="B125" s="323" t="s">
        <v>673</v>
      </c>
      <c r="C125" s="311" t="s">
        <v>171</v>
      </c>
      <c r="D125" s="286">
        <v>3</v>
      </c>
      <c r="E125" s="634"/>
      <c r="F125" s="287">
        <f t="shared" si="12"/>
        <v>0</v>
      </c>
    </row>
    <row r="126" spans="1:6" ht="39">
      <c r="A126" s="303" t="s">
        <v>699</v>
      </c>
      <c r="B126" s="323" t="s">
        <v>681</v>
      </c>
      <c r="C126" s="311" t="s">
        <v>171</v>
      </c>
      <c r="D126" s="286">
        <v>1</v>
      </c>
      <c r="E126" s="634"/>
      <c r="F126" s="287">
        <f t="shared" ref="F126" si="13">$D126*E126</f>
        <v>0</v>
      </c>
    </row>
    <row r="127" spans="1:6" ht="26">
      <c r="A127" s="303" t="s">
        <v>700</v>
      </c>
      <c r="B127" s="323" t="s">
        <v>682</v>
      </c>
      <c r="C127" s="311" t="s">
        <v>171</v>
      </c>
      <c r="D127" s="286">
        <v>1</v>
      </c>
      <c r="E127" s="634"/>
      <c r="F127" s="287">
        <f t="shared" ref="F127" si="14">$D127*E127</f>
        <v>0</v>
      </c>
    </row>
    <row r="128" spans="1:6">
      <c r="A128" s="303"/>
      <c r="B128" s="326" t="s">
        <v>683</v>
      </c>
      <c r="C128" s="311"/>
      <c r="D128" s="286"/>
      <c r="E128" s="634"/>
      <c r="F128" s="287"/>
    </row>
    <row r="129" spans="1:6">
      <c r="A129" s="303" t="s">
        <v>706</v>
      </c>
      <c r="B129" s="325" t="s">
        <v>779</v>
      </c>
      <c r="C129" s="311" t="s">
        <v>171</v>
      </c>
      <c r="D129" s="286">
        <v>1</v>
      </c>
      <c r="E129" s="634"/>
      <c r="F129" s="287">
        <f t="shared" ref="F129" si="15">$D129*E129</f>
        <v>0</v>
      </c>
    </row>
    <row r="130" spans="1:6" ht="26">
      <c r="A130" s="303" t="s">
        <v>707</v>
      </c>
      <c r="B130" s="325" t="s">
        <v>701</v>
      </c>
      <c r="C130" s="311" t="s">
        <v>171</v>
      </c>
      <c r="D130" s="286">
        <v>10</v>
      </c>
      <c r="E130" s="634"/>
      <c r="F130" s="287">
        <f t="shared" ref="F130" si="16">$D130*E130</f>
        <v>0</v>
      </c>
    </row>
    <row r="131" spans="1:6">
      <c r="A131" s="303" t="s">
        <v>708</v>
      </c>
      <c r="B131" s="325" t="s">
        <v>702</v>
      </c>
      <c r="C131" s="311" t="s">
        <v>171</v>
      </c>
      <c r="D131" s="286">
        <v>1</v>
      </c>
      <c r="E131" s="634"/>
      <c r="F131" s="287">
        <f t="shared" ref="F131:F144" si="17">$D131*E131</f>
        <v>0</v>
      </c>
    </row>
    <row r="132" spans="1:6">
      <c r="A132" s="303" t="s">
        <v>709</v>
      </c>
      <c r="B132" s="325" t="s">
        <v>703</v>
      </c>
      <c r="C132" s="311" t="s">
        <v>171</v>
      </c>
      <c r="D132" s="286">
        <v>1</v>
      </c>
      <c r="E132" s="634"/>
      <c r="F132" s="287">
        <f t="shared" si="17"/>
        <v>0</v>
      </c>
    </row>
    <row r="133" spans="1:6">
      <c r="A133" s="303" t="s">
        <v>710</v>
      </c>
      <c r="B133" s="325" t="s">
        <v>704</v>
      </c>
      <c r="C133" s="311" t="s">
        <v>171</v>
      </c>
      <c r="D133" s="286">
        <v>1</v>
      </c>
      <c r="E133" s="634"/>
      <c r="F133" s="287">
        <f t="shared" si="17"/>
        <v>0</v>
      </c>
    </row>
    <row r="134" spans="1:6">
      <c r="A134" s="303" t="s">
        <v>711</v>
      </c>
      <c r="B134" s="325" t="s">
        <v>705</v>
      </c>
      <c r="C134" s="311" t="s">
        <v>171</v>
      </c>
      <c r="D134" s="286">
        <v>1</v>
      </c>
      <c r="E134" s="634"/>
      <c r="F134" s="287">
        <f t="shared" si="17"/>
        <v>0</v>
      </c>
    </row>
    <row r="135" spans="1:6" ht="39">
      <c r="A135" s="303" t="s">
        <v>712</v>
      </c>
      <c r="B135" s="323" t="s">
        <v>681</v>
      </c>
      <c r="C135" s="311" t="s">
        <v>171</v>
      </c>
      <c r="D135" s="286">
        <v>1</v>
      </c>
      <c r="E135" s="634"/>
      <c r="F135" s="287">
        <f t="shared" si="17"/>
        <v>0</v>
      </c>
    </row>
    <row r="136" spans="1:6">
      <c r="A136" s="303"/>
      <c r="B136" s="324" t="s">
        <v>713</v>
      </c>
      <c r="C136" s="311"/>
      <c r="D136" s="286"/>
      <c r="E136" s="634"/>
      <c r="F136" s="287"/>
    </row>
    <row r="137" spans="1:6">
      <c r="A137" s="303" t="s">
        <v>718</v>
      </c>
      <c r="B137" s="325" t="s">
        <v>780</v>
      </c>
      <c r="C137" s="311" t="s">
        <v>171</v>
      </c>
      <c r="D137" s="286">
        <v>1</v>
      </c>
      <c r="E137" s="634"/>
      <c r="F137" s="287">
        <f t="shared" si="17"/>
        <v>0</v>
      </c>
    </row>
    <row r="138" spans="1:6" ht="26">
      <c r="A138" s="303" t="s">
        <v>719</v>
      </c>
      <c r="B138" s="325" t="s">
        <v>701</v>
      </c>
      <c r="C138" s="311" t="s">
        <v>171</v>
      </c>
      <c r="D138" s="286">
        <v>12</v>
      </c>
      <c r="E138" s="634"/>
      <c r="F138" s="287">
        <f t="shared" si="17"/>
        <v>0</v>
      </c>
    </row>
    <row r="139" spans="1:6">
      <c r="A139" s="303" t="s">
        <v>720</v>
      </c>
      <c r="B139" s="325" t="s">
        <v>714</v>
      </c>
      <c r="C139" s="311" t="s">
        <v>171</v>
      </c>
      <c r="D139" s="286">
        <v>1</v>
      </c>
      <c r="E139" s="634"/>
      <c r="F139" s="287">
        <f t="shared" si="17"/>
        <v>0</v>
      </c>
    </row>
    <row r="140" spans="1:6">
      <c r="A140" s="303" t="s">
        <v>721</v>
      </c>
      <c r="B140" s="325" t="s">
        <v>715</v>
      </c>
      <c r="C140" s="311" t="s">
        <v>171</v>
      </c>
      <c r="D140" s="286">
        <v>2</v>
      </c>
      <c r="E140" s="634"/>
      <c r="F140" s="287">
        <f t="shared" si="17"/>
        <v>0</v>
      </c>
    </row>
    <row r="141" spans="1:6">
      <c r="A141" s="303" t="s">
        <v>722</v>
      </c>
      <c r="B141" s="325" t="s">
        <v>716</v>
      </c>
      <c r="C141" s="311" t="s">
        <v>171</v>
      </c>
      <c r="D141" s="286">
        <v>1</v>
      </c>
      <c r="E141" s="634"/>
      <c r="F141" s="287">
        <f t="shared" si="17"/>
        <v>0</v>
      </c>
    </row>
    <row r="142" spans="1:6">
      <c r="A142" s="303" t="s">
        <v>723</v>
      </c>
      <c r="B142" s="325" t="s">
        <v>717</v>
      </c>
      <c r="C142" s="311" t="s">
        <v>171</v>
      </c>
      <c r="D142" s="286">
        <v>1</v>
      </c>
      <c r="E142" s="634"/>
      <c r="F142" s="287">
        <f t="shared" si="17"/>
        <v>0</v>
      </c>
    </row>
    <row r="143" spans="1:6">
      <c r="A143" s="303"/>
      <c r="B143" s="322" t="s">
        <v>725</v>
      </c>
      <c r="C143" s="311"/>
      <c r="D143" s="286"/>
      <c r="E143" s="634"/>
      <c r="F143" s="287"/>
    </row>
    <row r="144" spans="1:6" ht="44.5" customHeight="1">
      <c r="A144" s="303" t="s">
        <v>724</v>
      </c>
      <c r="B144" s="56" t="s">
        <v>138</v>
      </c>
      <c r="C144" s="301" t="s">
        <v>142</v>
      </c>
      <c r="D144" s="286">
        <v>65</v>
      </c>
      <c r="E144" s="634"/>
      <c r="F144" s="287">
        <f t="shared" si="17"/>
        <v>0</v>
      </c>
    </row>
    <row r="145" spans="1:7" ht="91">
      <c r="A145" s="303" t="s">
        <v>726</v>
      </c>
      <c r="B145" s="56" t="s">
        <v>651</v>
      </c>
      <c r="C145" s="301" t="s">
        <v>142</v>
      </c>
      <c r="D145" s="246">
        <v>11</v>
      </c>
      <c r="E145" s="627"/>
      <c r="F145" s="127">
        <f>$D145*E145</f>
        <v>0</v>
      </c>
    </row>
    <row r="146" spans="1:7" ht="91">
      <c r="A146" s="303" t="s">
        <v>727</v>
      </c>
      <c r="B146" s="188" t="s">
        <v>652</v>
      </c>
      <c r="C146" s="187"/>
      <c r="D146" s="190"/>
      <c r="E146" s="631"/>
      <c r="F146" s="206"/>
    </row>
    <row r="147" spans="1:7">
      <c r="A147" s="303"/>
      <c r="B147" s="188" t="s">
        <v>653</v>
      </c>
      <c r="C147" s="187" t="s">
        <v>142</v>
      </c>
      <c r="D147" s="190">
        <v>2</v>
      </c>
      <c r="E147" s="631"/>
      <c r="F147" s="206">
        <f t="shared" ref="F147:F153" si="18">$D147*E147</f>
        <v>0</v>
      </c>
    </row>
    <row r="148" spans="1:7">
      <c r="A148" s="303"/>
      <c r="B148" s="188" t="s">
        <v>654</v>
      </c>
      <c r="C148" s="187" t="s">
        <v>142</v>
      </c>
      <c r="D148" s="190">
        <v>1.5</v>
      </c>
      <c r="E148" s="631"/>
      <c r="F148" s="206">
        <f t="shared" si="18"/>
        <v>0</v>
      </c>
    </row>
    <row r="149" spans="1:7">
      <c r="A149" s="303"/>
      <c r="B149" s="188" t="s">
        <v>655</v>
      </c>
      <c r="C149" s="187" t="s">
        <v>142</v>
      </c>
      <c r="D149" s="190">
        <v>8</v>
      </c>
      <c r="E149" s="631"/>
      <c r="F149" s="206">
        <f t="shared" si="18"/>
        <v>0</v>
      </c>
      <c r="G149" s="283"/>
    </row>
    <row r="150" spans="1:7" ht="39">
      <c r="A150" s="303"/>
      <c r="B150" s="188" t="s">
        <v>728</v>
      </c>
      <c r="C150" s="311" t="s">
        <v>23</v>
      </c>
      <c r="D150" s="286">
        <v>800</v>
      </c>
      <c r="E150" s="634"/>
      <c r="F150" s="287">
        <f t="shared" si="18"/>
        <v>0</v>
      </c>
      <c r="G150" s="436">
        <f>SUM(F92:F150)</f>
        <v>0</v>
      </c>
    </row>
    <row r="151" spans="1:7">
      <c r="A151" s="281" t="s">
        <v>52</v>
      </c>
      <c r="B151" s="318" t="s">
        <v>859</v>
      </c>
      <c r="C151" s="293"/>
      <c r="D151" s="294"/>
      <c r="E151" s="295"/>
      <c r="F151" s="293"/>
    </row>
    <row r="152" spans="1:7" ht="27.5" customHeight="1">
      <c r="A152" s="303" t="s">
        <v>141</v>
      </c>
      <c r="B152" s="188" t="s">
        <v>860</v>
      </c>
      <c r="C152" s="311" t="s">
        <v>171</v>
      </c>
      <c r="D152" s="286">
        <v>2</v>
      </c>
      <c r="E152" s="631"/>
      <c r="F152" s="287">
        <f t="shared" ref="F152" si="19">$D152*E152</f>
        <v>0</v>
      </c>
    </row>
    <row r="153" spans="1:7" ht="130">
      <c r="A153" s="303" t="s">
        <v>172</v>
      </c>
      <c r="B153" s="188" t="s">
        <v>730</v>
      </c>
      <c r="C153" s="311" t="s">
        <v>171</v>
      </c>
      <c r="D153" s="286">
        <v>1</v>
      </c>
      <c r="E153" s="631"/>
      <c r="F153" s="287">
        <f t="shared" si="18"/>
        <v>0</v>
      </c>
    </row>
    <row r="154" spans="1:7" ht="156">
      <c r="A154" s="303" t="s">
        <v>173</v>
      </c>
      <c r="B154" s="188" t="s">
        <v>731</v>
      </c>
      <c r="C154" s="311" t="s">
        <v>171</v>
      </c>
      <c r="D154" s="286">
        <v>1</v>
      </c>
      <c r="E154" s="631"/>
      <c r="F154" s="287">
        <f>D154*E154</f>
        <v>0</v>
      </c>
    </row>
    <row r="155" spans="1:7">
      <c r="A155" s="281" t="s">
        <v>54</v>
      </c>
      <c r="B155" s="318" t="s">
        <v>646</v>
      </c>
      <c r="C155" s="293"/>
      <c r="D155" s="294"/>
      <c r="E155" s="295"/>
      <c r="F155" s="293"/>
    </row>
    <row r="156" spans="1:7" ht="26">
      <c r="A156" s="296" t="s">
        <v>411</v>
      </c>
      <c r="B156" s="305" t="s">
        <v>729</v>
      </c>
      <c r="C156" s="301" t="s">
        <v>647</v>
      </c>
      <c r="D156" s="246">
        <v>1</v>
      </c>
      <c r="E156" s="632"/>
      <c r="F156" s="280">
        <f>D156*E156</f>
        <v>0</v>
      </c>
    </row>
    <row r="157" spans="1:7">
      <c r="A157" s="592" t="s">
        <v>749</v>
      </c>
      <c r="B157" s="593"/>
      <c r="C157" s="593"/>
      <c r="D157" s="594"/>
      <c r="E157" s="309"/>
      <c r="F157" s="310">
        <f>SUM(F8:F156)</f>
        <v>0</v>
      </c>
    </row>
    <row r="159" spans="1:7">
      <c r="F159" s="436"/>
    </row>
  </sheetData>
  <sheetProtection algorithmName="SHA-512" hashValue="cVTRdgansuNtlB2ZZsiUkOKtqjDoJtQSXWXU8Z+hvuYyQwT8d1+DMegyQwIf44mMbNXD16ZydlW2TnoYDAIQNw==" saltValue="NczakJ2wCYrs+xYhR36lGQ==" spinCount="100000" sheet="1" objects="1" scenarios="1"/>
  <protectedRanges>
    <protectedRange sqref="E93 E145" name="Range1_1"/>
    <protectedRange sqref="E94:E98 E146:E149" name="Range1"/>
    <protectedRange sqref="E99:E101" name="Range1_9"/>
  </protectedRanges>
  <mergeCells count="6">
    <mergeCell ref="A157:D157"/>
    <mergeCell ref="A1:F1"/>
    <mergeCell ref="A2:F2"/>
    <mergeCell ref="A3:F3"/>
    <mergeCell ref="A4:F4"/>
    <mergeCell ref="A5:F5"/>
  </mergeCells>
  <phoneticPr fontId="11" type="noConversion"/>
  <pageMargins left="0.7" right="0.7" top="0.359375" bottom="0.75" header="0.3" footer="0.3"/>
  <pageSetup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8F20-687A-444C-AA33-3EEE6C555957}">
  <sheetPr>
    <tabColor theme="4"/>
    <pageSetUpPr fitToPage="1"/>
  </sheetPr>
  <dimension ref="A1:H45"/>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16384" width="8.83203125" style="1"/>
  </cols>
  <sheetData>
    <row r="1" spans="1:8">
      <c r="A1" s="574" t="str">
        <f>Preliminaries!A1</f>
        <v>SINAAN</v>
      </c>
      <c r="B1" s="575"/>
      <c r="C1" s="575"/>
      <c r="D1" s="575"/>
      <c r="E1" s="575"/>
      <c r="F1" s="576"/>
    </row>
    <row r="2" spans="1:8" ht="24" customHeight="1">
      <c r="A2" s="574" t="str">
        <f>Preliminaries!A2</f>
        <v>Garowe Community Cohesion and Green Cultural Park</v>
      </c>
      <c r="B2" s="575"/>
      <c r="C2" s="575"/>
      <c r="D2" s="575"/>
      <c r="E2" s="575"/>
      <c r="F2" s="576"/>
    </row>
    <row r="3" spans="1:8" ht="12" customHeight="1">
      <c r="A3" s="574" t="s">
        <v>1020</v>
      </c>
      <c r="B3" s="575"/>
      <c r="C3" s="575"/>
      <c r="D3" s="575"/>
      <c r="E3" s="575"/>
      <c r="F3" s="576"/>
    </row>
    <row r="4" spans="1:8" ht="26" hidden="1" customHeight="1">
      <c r="A4" s="574"/>
      <c r="B4" s="575"/>
      <c r="C4" s="575"/>
      <c r="D4" s="575"/>
      <c r="E4" s="575"/>
      <c r="F4" s="576"/>
    </row>
    <row r="5" spans="1:8" ht="23">
      <c r="A5" s="595" t="s">
        <v>649</v>
      </c>
      <c r="B5" s="595"/>
      <c r="C5" s="595"/>
      <c r="D5" s="595"/>
      <c r="E5" s="595"/>
      <c r="F5" s="595"/>
    </row>
    <row r="6" spans="1:8" ht="28">
      <c r="A6" s="291" t="s">
        <v>4</v>
      </c>
      <c r="B6" s="291" t="s">
        <v>5</v>
      </c>
      <c r="C6" s="291" t="s">
        <v>6</v>
      </c>
      <c r="D6" s="292" t="s">
        <v>7</v>
      </c>
      <c r="E6" s="36" t="s">
        <v>1018</v>
      </c>
      <c r="F6" s="38" t="s">
        <v>1019</v>
      </c>
    </row>
    <row r="7" spans="1:8">
      <c r="A7" s="281" t="s">
        <v>8</v>
      </c>
      <c r="B7" s="285" t="s">
        <v>622</v>
      </c>
      <c r="C7" s="293"/>
      <c r="D7" s="294"/>
      <c r="E7" s="295"/>
      <c r="F7" s="293"/>
    </row>
    <row r="8" spans="1:8" ht="39">
      <c r="A8" s="296"/>
      <c r="B8" s="282" t="s">
        <v>623</v>
      </c>
      <c r="C8" s="297"/>
      <c r="D8" s="298"/>
      <c r="E8" s="299"/>
      <c r="F8" s="300"/>
    </row>
    <row r="9" spans="1:8" ht="59.5" customHeight="1">
      <c r="A9" s="296" t="s">
        <v>506</v>
      </c>
      <c r="B9" s="56" t="s">
        <v>751</v>
      </c>
      <c r="C9" s="301" t="s">
        <v>142</v>
      </c>
      <c r="D9" s="246">
        <v>2160</v>
      </c>
      <c r="E9" s="632"/>
      <c r="F9" s="280">
        <f>D9*E9</f>
        <v>0</v>
      </c>
    </row>
    <row r="10" spans="1:8" ht="60.5" customHeight="1">
      <c r="A10" s="296" t="s">
        <v>554</v>
      </c>
      <c r="B10" s="56" t="s">
        <v>734</v>
      </c>
      <c r="C10" s="301" t="s">
        <v>142</v>
      </c>
      <c r="D10" s="246">
        <v>122.46</v>
      </c>
      <c r="E10" s="632"/>
      <c r="F10" s="280">
        <f>D10*E10</f>
        <v>0</v>
      </c>
    </row>
    <row r="11" spans="1:8" ht="43.25" customHeight="1">
      <c r="A11" s="296" t="s">
        <v>556</v>
      </c>
      <c r="B11" s="284" t="s">
        <v>733</v>
      </c>
      <c r="C11" s="301" t="s">
        <v>142</v>
      </c>
      <c r="D11" s="246">
        <v>27</v>
      </c>
      <c r="E11" s="632"/>
      <c r="F11" s="280">
        <f>D11*E11</f>
        <v>0</v>
      </c>
    </row>
    <row r="12" spans="1:8" ht="19.25" customHeight="1">
      <c r="A12" s="71"/>
      <c r="B12" s="58" t="s">
        <v>11</v>
      </c>
      <c r="C12" s="19"/>
      <c r="D12" s="107"/>
      <c r="E12" s="119"/>
      <c r="F12" s="312">
        <f>SUM(F8:F11)</f>
        <v>0</v>
      </c>
    </row>
    <row r="13" spans="1:8">
      <c r="A13" s="281" t="s">
        <v>12</v>
      </c>
      <c r="B13" s="285" t="s">
        <v>735</v>
      </c>
      <c r="C13" s="293"/>
      <c r="D13" s="294"/>
      <c r="E13" s="295"/>
      <c r="F13" s="293"/>
    </row>
    <row r="14" spans="1:8" ht="91">
      <c r="A14" s="296" t="s">
        <v>507</v>
      </c>
      <c r="B14" s="56" t="s">
        <v>736</v>
      </c>
      <c r="C14" s="301" t="s">
        <v>142</v>
      </c>
      <c r="D14" s="246">
        <v>4.08</v>
      </c>
      <c r="E14" s="632"/>
      <c r="F14" s="280">
        <f>D14*E14</f>
        <v>0</v>
      </c>
    </row>
    <row r="15" spans="1:8" ht="64.75" customHeight="1">
      <c r="A15" s="296" t="s">
        <v>508</v>
      </c>
      <c r="B15" s="56" t="s">
        <v>747</v>
      </c>
      <c r="C15" s="301" t="s">
        <v>142</v>
      </c>
      <c r="D15" s="246">
        <v>66.91</v>
      </c>
      <c r="E15" s="632"/>
      <c r="F15" s="280">
        <f>D15*E15</f>
        <v>0</v>
      </c>
      <c r="G15" s="283"/>
      <c r="H15" s="283"/>
    </row>
    <row r="16" spans="1:8" ht="39">
      <c r="A16" s="296" t="s">
        <v>539</v>
      </c>
      <c r="B16" s="188" t="s">
        <v>737</v>
      </c>
      <c r="C16" s="301"/>
      <c r="D16" s="246"/>
      <c r="E16" s="632"/>
      <c r="F16" s="280"/>
    </row>
    <row r="17" spans="1:6">
      <c r="A17" s="296"/>
      <c r="B17" s="188" t="s">
        <v>657</v>
      </c>
      <c r="C17" s="84" t="s">
        <v>29</v>
      </c>
      <c r="D17" s="88">
        <v>198</v>
      </c>
      <c r="E17" s="114"/>
      <c r="F17" s="104">
        <f t="shared" ref="F17" si="0">$D17*E17</f>
        <v>0</v>
      </c>
    </row>
    <row r="18" spans="1:6" ht="39">
      <c r="A18" s="296" t="s">
        <v>165</v>
      </c>
      <c r="B18" s="56" t="s">
        <v>738</v>
      </c>
      <c r="C18" s="301" t="s">
        <v>171</v>
      </c>
      <c r="D18" s="88">
        <v>13</v>
      </c>
      <c r="E18" s="114"/>
      <c r="F18" s="280">
        <f>D18*E18</f>
        <v>0</v>
      </c>
    </row>
    <row r="19" spans="1:6" ht="39">
      <c r="A19" s="296" t="s">
        <v>540</v>
      </c>
      <c r="B19" s="56" t="s">
        <v>739</v>
      </c>
      <c r="C19" s="301" t="s">
        <v>171</v>
      </c>
      <c r="D19" s="286">
        <v>13</v>
      </c>
      <c r="E19" s="289"/>
      <c r="F19" s="280">
        <f>D19*E19</f>
        <v>0</v>
      </c>
    </row>
    <row r="20" spans="1:6">
      <c r="A20" s="71"/>
      <c r="B20" s="58" t="s">
        <v>17</v>
      </c>
      <c r="C20" s="19"/>
      <c r="D20" s="107"/>
      <c r="E20" s="119"/>
      <c r="F20" s="312">
        <f>SUM(F14:F19)</f>
        <v>0</v>
      </c>
    </row>
    <row r="21" spans="1:6">
      <c r="A21" s="281" t="s">
        <v>18</v>
      </c>
      <c r="B21" s="285" t="s">
        <v>740</v>
      </c>
      <c r="C21" s="293"/>
      <c r="D21" s="294"/>
      <c r="E21" s="295"/>
      <c r="F21" s="293"/>
    </row>
    <row r="22" spans="1:6" ht="26">
      <c r="A22" s="296" t="s">
        <v>509</v>
      </c>
      <c r="B22" s="56" t="s">
        <v>741</v>
      </c>
      <c r="C22" s="84" t="s">
        <v>38</v>
      </c>
      <c r="D22" s="286">
        <v>50</v>
      </c>
      <c r="E22" s="289"/>
      <c r="F22" s="280">
        <f>D22*E22</f>
        <v>0</v>
      </c>
    </row>
    <row r="23" spans="1:6" ht="26">
      <c r="A23" s="296" t="s">
        <v>510</v>
      </c>
      <c r="B23" s="56" t="s">
        <v>742</v>
      </c>
      <c r="C23" s="84" t="s">
        <v>38</v>
      </c>
      <c r="D23" s="286">
        <v>550</v>
      </c>
      <c r="E23" s="289"/>
      <c r="F23" s="280">
        <f>D23*E23</f>
        <v>0</v>
      </c>
    </row>
    <row r="24" spans="1:6" ht="26">
      <c r="A24" s="296" t="s">
        <v>511</v>
      </c>
      <c r="B24" s="56" t="s">
        <v>743</v>
      </c>
      <c r="C24" s="301" t="s">
        <v>171</v>
      </c>
      <c r="D24" s="286">
        <v>3</v>
      </c>
      <c r="E24" s="289"/>
      <c r="F24" s="280">
        <f t="shared" ref="F24:F27" si="1">D24*E24</f>
        <v>0</v>
      </c>
    </row>
    <row r="25" spans="1:6" ht="26">
      <c r="A25" s="296" t="s">
        <v>512</v>
      </c>
      <c r="B25" s="56" t="s">
        <v>744</v>
      </c>
      <c r="C25" s="301" t="s">
        <v>171</v>
      </c>
      <c r="D25" s="286">
        <v>5</v>
      </c>
      <c r="E25" s="289"/>
      <c r="F25" s="280">
        <f t="shared" si="1"/>
        <v>0</v>
      </c>
    </row>
    <row r="26" spans="1:6">
      <c r="A26" s="296" t="s">
        <v>513</v>
      </c>
      <c r="B26" s="56" t="s">
        <v>745</v>
      </c>
      <c r="C26" s="301" t="s">
        <v>171</v>
      </c>
      <c r="D26" s="286">
        <f>D24</f>
        <v>3</v>
      </c>
      <c r="E26" s="289"/>
      <c r="F26" s="280">
        <f t="shared" si="1"/>
        <v>0</v>
      </c>
    </row>
    <row r="27" spans="1:6">
      <c r="A27" s="296" t="s">
        <v>514</v>
      </c>
      <c r="B27" s="56" t="s">
        <v>746</v>
      </c>
      <c r="C27" s="301" t="s">
        <v>171</v>
      </c>
      <c r="D27" s="286">
        <f>D25</f>
        <v>5</v>
      </c>
      <c r="E27" s="289"/>
      <c r="F27" s="280">
        <f t="shared" si="1"/>
        <v>0</v>
      </c>
    </row>
    <row r="28" spans="1:6">
      <c r="A28" s="71"/>
      <c r="B28" s="58" t="s">
        <v>30</v>
      </c>
      <c r="C28" s="19"/>
      <c r="D28" s="107"/>
      <c r="E28" s="119"/>
      <c r="F28" s="312">
        <f>SUM(F22:F27)</f>
        <v>0</v>
      </c>
    </row>
    <row r="29" spans="1:6">
      <c r="A29" s="281" t="s">
        <v>31</v>
      </c>
      <c r="B29" s="285" t="s">
        <v>748</v>
      </c>
      <c r="C29" s="293"/>
      <c r="D29" s="294"/>
      <c r="E29" s="295"/>
      <c r="F29" s="293"/>
    </row>
    <row r="30" spans="1:6" ht="65">
      <c r="A30" s="296" t="s">
        <v>204</v>
      </c>
      <c r="B30" s="56" t="s">
        <v>752</v>
      </c>
      <c r="C30" s="301" t="s">
        <v>142</v>
      </c>
      <c r="D30" s="246">
        <v>140</v>
      </c>
      <c r="E30" s="632"/>
      <c r="F30" s="280">
        <f>D30*E30</f>
        <v>0</v>
      </c>
    </row>
    <row r="31" spans="1:6" ht="91">
      <c r="A31" s="296" t="s">
        <v>211</v>
      </c>
      <c r="B31" s="56" t="s">
        <v>753</v>
      </c>
      <c r="C31" s="301" t="s">
        <v>142</v>
      </c>
      <c r="D31" s="246">
        <v>1.4</v>
      </c>
      <c r="E31" s="632"/>
      <c r="F31" s="280">
        <f>D31*E31</f>
        <v>0</v>
      </c>
    </row>
    <row r="32" spans="1:6" ht="91">
      <c r="A32" s="296" t="s">
        <v>500</v>
      </c>
      <c r="B32" s="188" t="s">
        <v>652</v>
      </c>
      <c r="C32" s="187"/>
      <c r="D32" s="190"/>
      <c r="E32" s="631"/>
      <c r="F32" s="206"/>
    </row>
    <row r="33" spans="1:6">
      <c r="A33" s="162"/>
      <c r="B33" s="188" t="s">
        <v>759</v>
      </c>
      <c r="C33" s="187" t="s">
        <v>142</v>
      </c>
      <c r="D33" s="190">
        <v>5.6</v>
      </c>
      <c r="E33" s="631"/>
      <c r="F33" s="206">
        <f t="shared" ref="F33:F35" si="2">$D33*E33</f>
        <v>0</v>
      </c>
    </row>
    <row r="34" spans="1:6">
      <c r="A34" s="162"/>
      <c r="B34" s="188" t="s">
        <v>760</v>
      </c>
      <c r="C34" s="187" t="s">
        <v>142</v>
      </c>
      <c r="D34" s="190">
        <v>5.6</v>
      </c>
      <c r="E34" s="631"/>
      <c r="F34" s="206">
        <f t="shared" si="2"/>
        <v>0</v>
      </c>
    </row>
    <row r="35" spans="1:6">
      <c r="A35" s="162"/>
      <c r="B35" s="188" t="s">
        <v>761</v>
      </c>
      <c r="C35" s="187" t="s">
        <v>142</v>
      </c>
      <c r="D35" s="190">
        <v>0.5</v>
      </c>
      <c r="E35" s="631"/>
      <c r="F35" s="206">
        <f t="shared" si="2"/>
        <v>0</v>
      </c>
    </row>
    <row r="36" spans="1:6">
      <c r="A36" s="296" t="s">
        <v>501</v>
      </c>
      <c r="B36" s="282" t="s">
        <v>762</v>
      </c>
      <c r="C36" s="187" t="s">
        <v>198</v>
      </c>
      <c r="D36" s="190">
        <v>12</v>
      </c>
      <c r="E36" s="631"/>
      <c r="F36" s="206">
        <f t="shared" ref="F36:F37" si="3">$D36*E36</f>
        <v>0</v>
      </c>
    </row>
    <row r="37" spans="1:6" ht="104">
      <c r="A37" s="296" t="s">
        <v>505</v>
      </c>
      <c r="B37" s="64" t="s">
        <v>63</v>
      </c>
      <c r="C37" s="301" t="s">
        <v>183</v>
      </c>
      <c r="D37" s="246">
        <v>1890</v>
      </c>
      <c r="E37" s="632"/>
      <c r="F37" s="206">
        <f t="shared" si="3"/>
        <v>0</v>
      </c>
    </row>
    <row r="38" spans="1:6" ht="26">
      <c r="A38" s="296" t="s">
        <v>754</v>
      </c>
      <c r="B38" s="302" t="s">
        <v>763</v>
      </c>
      <c r="C38" s="187" t="s">
        <v>198</v>
      </c>
      <c r="D38" s="246">
        <v>38.5</v>
      </c>
      <c r="E38" s="632"/>
      <c r="F38" s="206">
        <f t="shared" ref="F38" si="4">$D38*E38</f>
        <v>0</v>
      </c>
    </row>
    <row r="39" spans="1:6">
      <c r="A39" s="303"/>
      <c r="B39" s="437" t="s">
        <v>764</v>
      </c>
      <c r="C39" s="290"/>
      <c r="D39" s="286"/>
      <c r="E39" s="634"/>
      <c r="F39" s="287"/>
    </row>
    <row r="40" spans="1:6" ht="64.25" customHeight="1">
      <c r="A40" s="296" t="s">
        <v>755</v>
      </c>
      <c r="B40" s="55" t="s">
        <v>765</v>
      </c>
      <c r="C40" s="187" t="s">
        <v>198</v>
      </c>
      <c r="D40" s="246">
        <v>115</v>
      </c>
      <c r="E40" s="632"/>
      <c r="F40" s="206">
        <f t="shared" ref="F40" si="5">$D40*E40</f>
        <v>0</v>
      </c>
    </row>
    <row r="41" spans="1:6" ht="65">
      <c r="A41" s="296" t="s">
        <v>756</v>
      </c>
      <c r="B41" s="55" t="s">
        <v>766</v>
      </c>
      <c r="C41" s="187" t="s">
        <v>198</v>
      </c>
      <c r="D41" s="246">
        <v>18.84</v>
      </c>
      <c r="E41" s="632"/>
      <c r="F41" s="206">
        <f t="shared" ref="F41:F42" si="6">$D41*E41</f>
        <v>0</v>
      </c>
    </row>
    <row r="42" spans="1:6" ht="26">
      <c r="A42" s="296" t="s">
        <v>757</v>
      </c>
      <c r="B42" s="55" t="s">
        <v>660</v>
      </c>
      <c r="C42" s="187" t="s">
        <v>198</v>
      </c>
      <c r="D42" s="246">
        <v>115</v>
      </c>
      <c r="E42" s="632"/>
      <c r="F42" s="206">
        <f t="shared" si="6"/>
        <v>0</v>
      </c>
    </row>
    <row r="43" spans="1:6" ht="39">
      <c r="A43" s="296" t="s">
        <v>758</v>
      </c>
      <c r="B43" s="55" t="s">
        <v>767</v>
      </c>
      <c r="C43" s="301" t="s">
        <v>171</v>
      </c>
      <c r="D43" s="246">
        <v>4</v>
      </c>
      <c r="E43" s="632"/>
      <c r="F43" s="206">
        <f t="shared" ref="F43" si="7">$D43*E43</f>
        <v>0</v>
      </c>
    </row>
    <row r="44" spans="1:6">
      <c r="A44" s="71"/>
      <c r="B44" s="58" t="s">
        <v>768</v>
      </c>
      <c r="C44" s="19"/>
      <c r="D44" s="107"/>
      <c r="E44" s="119"/>
      <c r="F44" s="313">
        <f>SUM(F30:F43)</f>
        <v>0</v>
      </c>
    </row>
    <row r="45" spans="1:6">
      <c r="A45" s="592" t="s">
        <v>750</v>
      </c>
      <c r="B45" s="593"/>
      <c r="C45" s="593"/>
      <c r="D45" s="594"/>
      <c r="E45" s="309"/>
      <c r="F45" s="310">
        <f>SUM(F44+F28+F20+F12)</f>
        <v>0</v>
      </c>
    </row>
  </sheetData>
  <sheetProtection algorithmName="SHA-512" hashValue="Pg8dPBQBYoy9Smykb7iRo7UKcgvDiuXXHmuNg4egxyg+6sC2vV+yubc03oN8KaQFZ/Ntk+AcBf5qAUTSuSVROQ==" saltValue="0yJL8NjEonwJFu3M9kB+uw==" spinCount="100000" sheet="1" objects="1" scenarios="1"/>
  <protectedRanges>
    <protectedRange sqref="E17:E19" name="Range1_9"/>
    <protectedRange sqref="E32:E36" name="Range1"/>
    <protectedRange sqref="E28:F28 E12:F12 E20:F20 E44" name="Range1_1"/>
  </protectedRanges>
  <mergeCells count="6">
    <mergeCell ref="A45:D45"/>
    <mergeCell ref="A1:F1"/>
    <mergeCell ref="A2:F2"/>
    <mergeCell ref="A3:F3"/>
    <mergeCell ref="A4:F4"/>
    <mergeCell ref="A5:F5"/>
  </mergeCells>
  <phoneticPr fontId="11" type="noConversion"/>
  <pageMargins left="0.7" right="0.7" top="0.359375" bottom="0.75" header="0.3" footer="0.3"/>
  <pageSetup scale="86" fitToHeight="0" orientation="portrait" r:id="rId1"/>
  <rowBreaks count="1" manualBreakCount="1">
    <brk id="28" max="5" man="1"/>
  </rowBreaks>
  <ignoredErrors>
    <ignoredError sqref="F12 F2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3F9A-7A47-4F4E-8EFB-6E31B06A4B08}">
  <sheetPr>
    <tabColor theme="4"/>
    <pageSetUpPr fitToPage="1"/>
  </sheetPr>
  <dimension ref="A1:I27"/>
  <sheetViews>
    <sheetView view="pageBreakPreview" zoomScaleNormal="100" zoomScaleSheetLayoutView="100" workbookViewId="0">
      <selection activeCell="B13" sqref="B13"/>
    </sheetView>
  </sheetViews>
  <sheetFormatPr baseColWidth="10" defaultColWidth="8.83203125" defaultRowHeight="15"/>
  <cols>
    <col min="1" max="1" width="8.1640625" customWidth="1"/>
    <col min="2" max="2" width="59.1640625" customWidth="1"/>
    <col min="3" max="3" width="6.1640625" customWidth="1"/>
    <col min="4" max="4" width="7.83203125" customWidth="1"/>
    <col min="5" max="5" width="10.5" customWidth="1"/>
    <col min="6" max="6" width="13.83203125" customWidth="1"/>
    <col min="7" max="7" width="98.1640625" customWidth="1"/>
  </cols>
  <sheetData>
    <row r="1" spans="1:7" ht="14.5" customHeight="1">
      <c r="A1" s="574" t="str">
        <f>Preliminaries!A1</f>
        <v>SINAAN</v>
      </c>
      <c r="B1" s="575"/>
      <c r="C1" s="575"/>
      <c r="D1" s="575"/>
      <c r="E1" s="575"/>
      <c r="F1" s="576"/>
    </row>
    <row r="2" spans="1:7" ht="14.5" customHeight="1">
      <c r="A2" s="574" t="str">
        <f>Preliminaries!A2</f>
        <v>Garowe Community Cohesion and Green Cultural Park</v>
      </c>
      <c r="B2" s="575"/>
      <c r="C2" s="575"/>
      <c r="D2" s="575"/>
      <c r="E2" s="575"/>
      <c r="F2" s="576"/>
    </row>
    <row r="3" spans="1:7" ht="14.5" customHeight="1">
      <c r="A3" s="574" t="s">
        <v>1020</v>
      </c>
      <c r="B3" s="575"/>
      <c r="C3" s="575"/>
      <c r="D3" s="575"/>
      <c r="E3" s="575"/>
      <c r="F3" s="576"/>
    </row>
    <row r="4" spans="1:7" hidden="1">
      <c r="A4" s="574"/>
      <c r="B4" s="575"/>
      <c r="C4" s="575"/>
      <c r="D4" s="575"/>
      <c r="E4" s="575"/>
      <c r="F4" s="576"/>
    </row>
    <row r="5" spans="1:7" ht="23">
      <c r="A5" s="595" t="s">
        <v>205</v>
      </c>
      <c r="B5" s="595"/>
      <c r="C5" s="595"/>
      <c r="D5" s="595"/>
      <c r="E5" s="595"/>
      <c r="F5" s="595"/>
    </row>
    <row r="6" spans="1:7" ht="32.5" customHeight="1">
      <c r="A6" s="9" t="s">
        <v>4</v>
      </c>
      <c r="B6" s="10" t="s">
        <v>5</v>
      </c>
      <c r="C6" s="11" t="s">
        <v>6</v>
      </c>
      <c r="D6" s="73" t="s">
        <v>7</v>
      </c>
      <c r="E6" s="36" t="s">
        <v>1018</v>
      </c>
      <c r="F6" s="38" t="s">
        <v>1019</v>
      </c>
      <c r="G6" s="152"/>
    </row>
    <row r="7" spans="1:7">
      <c r="A7" s="37" t="s">
        <v>8</v>
      </c>
      <c r="B7" s="12" t="s">
        <v>13</v>
      </c>
      <c r="C7" s="13"/>
      <c r="D7" s="46"/>
      <c r="E7" s="14"/>
      <c r="F7" s="15"/>
    </row>
    <row r="8" spans="1:7" ht="52">
      <c r="A8" s="141" t="s">
        <v>10</v>
      </c>
      <c r="B8" s="56" t="s">
        <v>138</v>
      </c>
      <c r="C8" s="84"/>
      <c r="D8" s="85"/>
      <c r="E8" s="142"/>
      <c r="F8" s="87"/>
    </row>
    <row r="9" spans="1:7">
      <c r="A9" s="141"/>
      <c r="B9" s="56" t="s">
        <v>139</v>
      </c>
      <c r="C9" s="84" t="s">
        <v>142</v>
      </c>
      <c r="D9" s="521">
        <v>1336.8</v>
      </c>
      <c r="E9" s="142"/>
      <c r="F9" s="87">
        <f t="shared" ref="F9" si="0">$D9*E9</f>
        <v>0</v>
      </c>
      <c r="G9" s="637">
        <f>1200+1600</f>
        <v>2800</v>
      </c>
    </row>
    <row r="10" spans="1:7">
      <c r="A10" s="19"/>
      <c r="B10" s="18" t="s">
        <v>11</v>
      </c>
      <c r="C10" s="19"/>
      <c r="D10" s="522"/>
      <c r="E10" s="20"/>
      <c r="F10" s="143">
        <f>SUM(F9:F9)</f>
        <v>0</v>
      </c>
    </row>
    <row r="11" spans="1:7">
      <c r="A11" s="43" t="s">
        <v>12</v>
      </c>
      <c r="B11" s="12" t="s">
        <v>197</v>
      </c>
      <c r="C11" s="21"/>
      <c r="D11" s="523"/>
      <c r="E11" s="144"/>
      <c r="F11" s="145"/>
    </row>
    <row r="12" spans="1:7" ht="73" customHeight="1">
      <c r="A12" s="141" t="s">
        <v>14</v>
      </c>
      <c r="B12" s="56" t="s">
        <v>202</v>
      </c>
      <c r="C12" s="84" t="s">
        <v>142</v>
      </c>
      <c r="D12" s="521">
        <v>83.55</v>
      </c>
      <c r="E12" s="109"/>
      <c r="F12" s="139">
        <f>$D12*E12</f>
        <v>0</v>
      </c>
    </row>
    <row r="13" spans="1:7" ht="77" customHeight="1">
      <c r="A13" s="141" t="s">
        <v>15</v>
      </c>
      <c r="B13" s="56" t="s">
        <v>203</v>
      </c>
      <c r="C13" s="84" t="s">
        <v>142</v>
      </c>
      <c r="D13" s="521">
        <v>278.5</v>
      </c>
      <c r="E13" s="109"/>
      <c r="F13" s="139">
        <f>$D13*E13</f>
        <v>0</v>
      </c>
    </row>
    <row r="14" spans="1:7" ht="81" customHeight="1">
      <c r="A14" s="141" t="s">
        <v>16</v>
      </c>
      <c r="B14" s="64" t="s">
        <v>63</v>
      </c>
      <c r="C14" s="16"/>
      <c r="D14" s="524"/>
      <c r="E14" s="629"/>
      <c r="F14" s="127"/>
    </row>
    <row r="15" spans="1:7" ht="16" customHeight="1">
      <c r="A15" s="141"/>
      <c r="B15" s="55" t="s">
        <v>781</v>
      </c>
      <c r="C15" s="28" t="s">
        <v>23</v>
      </c>
      <c r="D15" s="524">
        <v>9200</v>
      </c>
      <c r="E15" s="629"/>
      <c r="F15" s="127">
        <f t="shared" ref="F15" si="1">$D15*E15</f>
        <v>0</v>
      </c>
    </row>
    <row r="16" spans="1:7" ht="56" customHeight="1">
      <c r="A16" s="141" t="s">
        <v>182</v>
      </c>
      <c r="B16" s="55" t="s">
        <v>208</v>
      </c>
      <c r="C16" s="84" t="s">
        <v>198</v>
      </c>
      <c r="D16" s="521">
        <v>1671</v>
      </c>
      <c r="E16" s="109"/>
      <c r="F16" s="139">
        <f>$D16*E16</f>
        <v>0</v>
      </c>
    </row>
    <row r="17" spans="1:9">
      <c r="A17" s="57"/>
      <c r="B17" s="58" t="s">
        <v>17</v>
      </c>
      <c r="C17" s="57"/>
      <c r="D17" s="525"/>
      <c r="E17" s="119"/>
      <c r="F17" s="138">
        <f>SUM(F12:F16)</f>
        <v>0</v>
      </c>
    </row>
    <row r="18" spans="1:9">
      <c r="A18" s="52" t="s">
        <v>18</v>
      </c>
      <c r="B18" s="61" t="s">
        <v>32</v>
      </c>
      <c r="C18" s="61"/>
      <c r="D18" s="526"/>
      <c r="E18" s="121"/>
      <c r="F18" s="140"/>
    </row>
    <row r="19" spans="1:9" ht="77" customHeight="1">
      <c r="A19" s="86" t="s">
        <v>20</v>
      </c>
      <c r="B19" s="82" t="s">
        <v>782</v>
      </c>
      <c r="C19" s="84" t="s">
        <v>142</v>
      </c>
      <c r="D19" s="521">
        <v>74.319999999999993</v>
      </c>
      <c r="E19" s="136"/>
      <c r="F19" s="87">
        <f>$D19*E19</f>
        <v>0</v>
      </c>
    </row>
    <row r="20" spans="1:9" ht="46.75" customHeight="1">
      <c r="A20" s="86" t="s">
        <v>21</v>
      </c>
      <c r="B20" s="82" t="s">
        <v>199</v>
      </c>
      <c r="C20" s="84"/>
      <c r="D20" s="521"/>
      <c r="E20" s="147"/>
      <c r="F20" s="87"/>
    </row>
    <row r="21" spans="1:9" ht="27.5" customHeight="1">
      <c r="A21" s="86"/>
      <c r="B21" s="82" t="s">
        <v>783</v>
      </c>
      <c r="C21" s="84" t="s">
        <v>183</v>
      </c>
      <c r="D21" s="524">
        <v>9220</v>
      </c>
      <c r="E21" s="137"/>
      <c r="F21" s="87">
        <f t="shared" ref="F21" si="2">$D21*E21</f>
        <v>0</v>
      </c>
    </row>
    <row r="22" spans="1:9" ht="65" customHeight="1">
      <c r="A22" s="86" t="s">
        <v>24</v>
      </c>
      <c r="B22" s="55" t="s">
        <v>973</v>
      </c>
      <c r="C22" s="84" t="s">
        <v>198</v>
      </c>
      <c r="D22" s="521">
        <v>7241</v>
      </c>
      <c r="E22" s="136"/>
      <c r="F22" s="87">
        <f t="shared" ref="F22:F23" si="3">$D22*E22</f>
        <v>0</v>
      </c>
    </row>
    <row r="23" spans="1:9" ht="96" customHeight="1">
      <c r="A23" s="86" t="s">
        <v>25</v>
      </c>
      <c r="B23" s="82" t="s">
        <v>972</v>
      </c>
      <c r="C23" s="84" t="s">
        <v>142</v>
      </c>
      <c r="D23" s="521">
        <v>70</v>
      </c>
      <c r="E23" s="137"/>
      <c r="F23" s="87">
        <f t="shared" si="3"/>
        <v>0</v>
      </c>
      <c r="I23" s="150"/>
    </row>
    <row r="24" spans="1:9" ht="31" customHeight="1">
      <c r="A24" s="86" t="s">
        <v>26</v>
      </c>
      <c r="B24" s="82" t="s">
        <v>200</v>
      </c>
      <c r="C24" s="84" t="s">
        <v>198</v>
      </c>
      <c r="D24" s="521">
        <v>14482</v>
      </c>
      <c r="E24" s="137"/>
      <c r="F24" s="87">
        <f>D24*E24</f>
        <v>0</v>
      </c>
    </row>
    <row r="25" spans="1:9" ht="42.5" customHeight="1">
      <c r="A25" s="86" t="s">
        <v>27</v>
      </c>
      <c r="B25" s="82" t="s">
        <v>201</v>
      </c>
      <c r="C25" s="84" t="s">
        <v>198</v>
      </c>
      <c r="D25" s="635"/>
      <c r="E25" s="636"/>
      <c r="F25" s="87"/>
    </row>
    <row r="26" spans="1:9">
      <c r="A26" s="57"/>
      <c r="B26" s="58" t="s">
        <v>30</v>
      </c>
      <c r="C26" s="57"/>
      <c r="D26" s="90"/>
      <c r="E26" s="119"/>
      <c r="F26" s="138">
        <f>SUM(F19:F25)</f>
        <v>0</v>
      </c>
    </row>
    <row r="27" spans="1:9">
      <c r="A27" s="573" t="s">
        <v>137</v>
      </c>
      <c r="B27" s="573"/>
      <c r="C27" s="7"/>
      <c r="D27" s="47"/>
      <c r="E27" s="148"/>
      <c r="F27" s="149">
        <f>F10+F17+F26</f>
        <v>0</v>
      </c>
    </row>
  </sheetData>
  <sheetProtection algorithmName="SHA-512" hashValue="mhQLJ4Vd2qa/8wzQEeo4eMfH0Hz1WkzG2KACY8ve6yRw5C8E3LzJxeQLOXxLJ/0Y7BMeyGB/mBaxFBOlUpVp8Q==" saltValue="mleoLht7fB5t+EEUfmvnvA==" spinCount="100000" sheet="1" objects="1" scenarios="1"/>
  <protectedRanges>
    <protectedRange sqref="E8:E13 E16:E27" name="Range1_6"/>
    <protectedRange sqref="E14:E15" name="Range1_8"/>
  </protectedRanges>
  <mergeCells count="6">
    <mergeCell ref="A27:B27"/>
    <mergeCell ref="A1:F1"/>
    <mergeCell ref="A2:F2"/>
    <mergeCell ref="A3:F3"/>
    <mergeCell ref="A4:F4"/>
    <mergeCell ref="A5:F5"/>
  </mergeCells>
  <phoneticPr fontId="11" type="noConversion"/>
  <pageMargins left="0.7" right="0.7" top="0.359375" bottom="0.75" header="0.3" footer="0.3"/>
  <pageSetup scale="80"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2112C-62FE-454A-B746-69DBBDCC5980}">
  <sheetPr>
    <tabColor theme="4"/>
    <pageSetUpPr fitToPage="1"/>
  </sheetPr>
  <dimension ref="A1:K67"/>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16384" width="8.83203125" style="1"/>
  </cols>
  <sheetData>
    <row r="1" spans="1:11">
      <c r="A1" s="574" t="str">
        <f>Preliminaries!A1</f>
        <v>SINAAN</v>
      </c>
      <c r="B1" s="575"/>
      <c r="C1" s="575"/>
      <c r="D1" s="575"/>
      <c r="E1" s="575"/>
      <c r="F1" s="576"/>
    </row>
    <row r="2" spans="1:11" ht="24" customHeight="1">
      <c r="A2" s="574" t="str">
        <f>Preliminaries!A2</f>
        <v>Garowe Community Cohesion and Green Cultural Park</v>
      </c>
      <c r="B2" s="575"/>
      <c r="C2" s="575"/>
      <c r="D2" s="575"/>
      <c r="E2" s="575"/>
      <c r="F2" s="576"/>
    </row>
    <row r="3" spans="1:11" ht="15" customHeight="1">
      <c r="A3" s="574" t="s">
        <v>1020</v>
      </c>
      <c r="B3" s="575"/>
      <c r="C3" s="575"/>
      <c r="D3" s="575"/>
      <c r="E3" s="575"/>
      <c r="F3" s="576"/>
    </row>
    <row r="4" spans="1:11" ht="3" customHeight="1">
      <c r="A4" s="574"/>
      <c r="B4" s="575"/>
      <c r="C4" s="575"/>
      <c r="D4" s="575"/>
      <c r="E4" s="575"/>
      <c r="F4" s="576"/>
    </row>
    <row r="5" spans="1:11" ht="23">
      <c r="A5" s="595" t="s">
        <v>834</v>
      </c>
      <c r="B5" s="595"/>
      <c r="C5" s="595"/>
      <c r="D5" s="595"/>
      <c r="E5" s="595"/>
      <c r="F5" s="595"/>
    </row>
    <row r="6" spans="1:11" ht="28">
      <c r="A6" s="9" t="s">
        <v>4</v>
      </c>
      <c r="B6" s="9" t="s">
        <v>5</v>
      </c>
      <c r="C6" s="9" t="s">
        <v>6</v>
      </c>
      <c r="D6" s="72" t="s">
        <v>7</v>
      </c>
      <c r="E6" s="36" t="s">
        <v>1018</v>
      </c>
      <c r="F6" s="38" t="s">
        <v>1019</v>
      </c>
    </row>
    <row r="7" spans="1:11">
      <c r="A7" s="52" t="s">
        <v>8</v>
      </c>
      <c r="B7" s="53" t="s">
        <v>9</v>
      </c>
      <c r="C7" s="39"/>
      <c r="D7" s="45"/>
      <c r="E7" s="40"/>
      <c r="F7" s="39"/>
    </row>
    <row r="8" spans="1:11" s="50" customFormat="1" ht="20" customHeight="1">
      <c r="A8" s="54" t="s">
        <v>10</v>
      </c>
      <c r="B8" s="188" t="s">
        <v>1001</v>
      </c>
      <c r="C8" s="16" t="s">
        <v>75</v>
      </c>
      <c r="D8" s="88">
        <v>26.01</v>
      </c>
      <c r="E8" s="109"/>
      <c r="F8" s="104">
        <f>$D8*E8</f>
        <v>0</v>
      </c>
    </row>
    <row r="9" spans="1:11">
      <c r="A9" s="57"/>
      <c r="B9" s="58" t="s">
        <v>11</v>
      </c>
      <c r="C9" s="19"/>
      <c r="D9" s="57"/>
      <c r="E9" s="110"/>
      <c r="F9" s="99">
        <f>SUM(F8:F8)</f>
        <v>0</v>
      </c>
    </row>
    <row r="10" spans="1:11">
      <c r="A10" s="52" t="s">
        <v>12</v>
      </c>
      <c r="B10" s="59" t="s">
        <v>13</v>
      </c>
      <c r="C10" s="13"/>
      <c r="D10" s="98"/>
      <c r="E10" s="111"/>
      <c r="F10" s="97"/>
    </row>
    <row r="11" spans="1:11" ht="50" customHeight="1">
      <c r="A11" s="228" t="s">
        <v>507</v>
      </c>
      <c r="B11" s="188" t="s">
        <v>138</v>
      </c>
      <c r="C11" s="189" t="s">
        <v>74</v>
      </c>
      <c r="D11" s="190">
        <v>28.33</v>
      </c>
      <c r="E11" s="191"/>
      <c r="F11" s="192">
        <f>$D11*E11</f>
        <v>0</v>
      </c>
    </row>
    <row r="12" spans="1:11" ht="21" customHeight="1">
      <c r="A12" s="57"/>
      <c r="B12" s="58" t="s">
        <v>17</v>
      </c>
      <c r="C12" s="19"/>
      <c r="D12" s="57"/>
      <c r="E12" s="110"/>
      <c r="F12" s="99">
        <f>SUM(F11:F11)</f>
        <v>0</v>
      </c>
    </row>
    <row r="13" spans="1:11" ht="18" customHeight="1">
      <c r="A13" s="52" t="s">
        <v>18</v>
      </c>
      <c r="B13" s="59" t="s">
        <v>848</v>
      </c>
      <c r="C13" s="13"/>
      <c r="D13" s="98"/>
      <c r="E13" s="111"/>
      <c r="F13" s="97"/>
    </row>
    <row r="14" spans="1:11" s="50" customFormat="1" ht="78">
      <c r="A14" s="228" t="s">
        <v>509</v>
      </c>
      <c r="B14" s="188" t="s">
        <v>408</v>
      </c>
      <c r="C14" s="189" t="s">
        <v>74</v>
      </c>
      <c r="D14" s="190">
        <v>1.18</v>
      </c>
      <c r="E14" s="191"/>
      <c r="F14" s="192">
        <f t="shared" ref="F14:F34" si="0">$D14*E14</f>
        <v>0</v>
      </c>
      <c r="H14" s="1"/>
      <c r="I14" s="1"/>
      <c r="J14" s="1"/>
      <c r="K14" s="1"/>
    </row>
    <row r="15" spans="1:11" s="50" customFormat="1" ht="91">
      <c r="A15" s="228" t="s">
        <v>510</v>
      </c>
      <c r="B15" s="188" t="s">
        <v>849</v>
      </c>
      <c r="C15" s="189" t="s">
        <v>74</v>
      </c>
      <c r="D15" s="190">
        <v>2.44</v>
      </c>
      <c r="E15" s="191"/>
      <c r="F15" s="192">
        <f t="shared" si="0"/>
        <v>0</v>
      </c>
      <c r="I15" s="1"/>
    </row>
    <row r="16" spans="1:11" s="50" customFormat="1" ht="39">
      <c r="A16" s="228" t="s">
        <v>511</v>
      </c>
      <c r="B16" s="64" t="s">
        <v>850</v>
      </c>
      <c r="C16" s="235" t="s">
        <v>23</v>
      </c>
      <c r="D16" s="190">
        <v>146</v>
      </c>
      <c r="E16" s="191"/>
      <c r="F16" s="192">
        <f t="shared" si="0"/>
        <v>0</v>
      </c>
    </row>
    <row r="17" spans="1:7" s="50" customFormat="1" ht="91">
      <c r="A17" s="228" t="s">
        <v>512</v>
      </c>
      <c r="B17" s="188" t="s">
        <v>855</v>
      </c>
      <c r="C17" s="189" t="s">
        <v>74</v>
      </c>
      <c r="D17" s="190">
        <v>2.19</v>
      </c>
      <c r="E17" s="191"/>
      <c r="F17" s="192">
        <f t="shared" ref="F17:F18" si="1">$D17*E17</f>
        <v>0</v>
      </c>
    </row>
    <row r="18" spans="1:7" s="50" customFormat="1" ht="39">
      <c r="A18" s="228" t="s">
        <v>513</v>
      </c>
      <c r="B18" s="64" t="s">
        <v>856</v>
      </c>
      <c r="C18" s="235" t="s">
        <v>23</v>
      </c>
      <c r="D18" s="190">
        <v>102</v>
      </c>
      <c r="E18" s="191"/>
      <c r="F18" s="192">
        <f t="shared" si="1"/>
        <v>0</v>
      </c>
    </row>
    <row r="19" spans="1:7" s="50" customFormat="1" ht="65">
      <c r="A19" s="228" t="s">
        <v>514</v>
      </c>
      <c r="B19" s="55" t="s">
        <v>853</v>
      </c>
      <c r="C19" s="54" t="s">
        <v>198</v>
      </c>
      <c r="D19" s="88">
        <v>31.2</v>
      </c>
      <c r="E19" s="114"/>
      <c r="F19" s="104">
        <f>$D19*E19</f>
        <v>0</v>
      </c>
    </row>
    <row r="20" spans="1:7" s="50" customFormat="1">
      <c r="A20" s="228" t="s">
        <v>513</v>
      </c>
      <c r="B20" s="212" t="s">
        <v>28</v>
      </c>
      <c r="C20" s="187"/>
      <c r="D20" s="218"/>
      <c r="E20" s="213"/>
      <c r="F20" s="206"/>
    </row>
    <row r="21" spans="1:7" s="50" customFormat="1" ht="26">
      <c r="A21" s="187" t="s">
        <v>94</v>
      </c>
      <c r="B21" s="188" t="s">
        <v>271</v>
      </c>
      <c r="C21" s="187" t="s">
        <v>142</v>
      </c>
      <c r="D21" s="190">
        <v>7.8</v>
      </c>
      <c r="E21" s="191"/>
      <c r="F21" s="206">
        <f t="shared" ref="F21" si="2">$D21*E21</f>
        <v>0</v>
      </c>
    </row>
    <row r="22" spans="1:7" s="50" customFormat="1">
      <c r="A22" s="187" t="s">
        <v>150</v>
      </c>
      <c r="B22" s="188" t="s">
        <v>272</v>
      </c>
      <c r="C22" s="187" t="s">
        <v>142</v>
      </c>
      <c r="D22" s="190">
        <v>1.3</v>
      </c>
      <c r="E22" s="191"/>
      <c r="F22" s="192">
        <f>$D22*E22</f>
        <v>0</v>
      </c>
    </row>
    <row r="23" spans="1:7" s="50" customFormat="1" ht="91">
      <c r="A23" s="187" t="s">
        <v>514</v>
      </c>
      <c r="B23" s="188" t="s">
        <v>840</v>
      </c>
      <c r="C23" s="187" t="s">
        <v>142</v>
      </c>
      <c r="D23" s="190">
        <v>3.25</v>
      </c>
      <c r="E23" s="191"/>
      <c r="F23" s="192">
        <f>$D23*E23</f>
        <v>0</v>
      </c>
    </row>
    <row r="24" spans="1:7" s="50" customFormat="1" ht="39">
      <c r="A24" s="187" t="s">
        <v>524</v>
      </c>
      <c r="B24" s="214" t="s">
        <v>22</v>
      </c>
      <c r="C24" s="187"/>
      <c r="D24" s="190"/>
      <c r="E24" s="217"/>
      <c r="F24" s="192"/>
    </row>
    <row r="25" spans="1:7" s="50" customFormat="1">
      <c r="A25" s="187" t="s">
        <v>206</v>
      </c>
      <c r="B25" s="188" t="s">
        <v>64</v>
      </c>
      <c r="C25" s="219" t="s">
        <v>29</v>
      </c>
      <c r="D25" s="190">
        <v>26.01</v>
      </c>
      <c r="E25" s="217"/>
      <c r="F25" s="192">
        <f t="shared" ref="F25" si="3">$D25*E25</f>
        <v>0</v>
      </c>
    </row>
    <row r="26" spans="1:7" s="50" customFormat="1">
      <c r="A26" s="57"/>
      <c r="B26" s="58" t="s">
        <v>17</v>
      </c>
      <c r="C26" s="19"/>
      <c r="D26" s="57"/>
      <c r="E26" s="110"/>
      <c r="F26" s="99">
        <f>SUM(F14:F25)</f>
        <v>0</v>
      </c>
    </row>
    <row r="27" spans="1:7" s="50" customFormat="1">
      <c r="A27" s="52" t="s">
        <v>31</v>
      </c>
      <c r="B27" s="59" t="s">
        <v>851</v>
      </c>
      <c r="C27" s="13"/>
      <c r="D27" s="98"/>
      <c r="E27" s="111"/>
      <c r="F27" s="97"/>
    </row>
    <row r="28" spans="1:7" s="50" customFormat="1" ht="65">
      <c r="A28" s="228" t="s">
        <v>204</v>
      </c>
      <c r="B28" s="55" t="s">
        <v>852</v>
      </c>
      <c r="C28" s="54" t="s">
        <v>198</v>
      </c>
      <c r="D28" s="88">
        <v>63.84</v>
      </c>
      <c r="E28" s="114"/>
      <c r="F28" s="104">
        <f>$D28*E28</f>
        <v>0</v>
      </c>
    </row>
    <row r="29" spans="1:7" ht="91">
      <c r="A29" s="228" t="s">
        <v>211</v>
      </c>
      <c r="B29" s="188" t="s">
        <v>841</v>
      </c>
      <c r="C29" s="189" t="s">
        <v>74</v>
      </c>
      <c r="D29" s="190">
        <v>3.81</v>
      </c>
      <c r="E29" s="191"/>
      <c r="F29" s="192">
        <f t="shared" si="0"/>
        <v>0</v>
      </c>
    </row>
    <row r="30" spans="1:7" ht="39">
      <c r="A30" s="228" t="s">
        <v>500</v>
      </c>
      <c r="B30" s="64" t="s">
        <v>835</v>
      </c>
      <c r="C30" s="228" t="s">
        <v>23</v>
      </c>
      <c r="D30" s="190">
        <v>950</v>
      </c>
      <c r="E30" s="191"/>
      <c r="F30" s="192">
        <f t="shared" ref="F30" si="4">$D30*E30</f>
        <v>0</v>
      </c>
    </row>
    <row r="31" spans="1:7" ht="88.5" customHeight="1">
      <c r="A31" s="228" t="s">
        <v>501</v>
      </c>
      <c r="B31" s="188" t="s">
        <v>836</v>
      </c>
      <c r="C31" s="189" t="s">
        <v>74</v>
      </c>
      <c r="D31" s="190">
        <v>1.0900000000000001</v>
      </c>
      <c r="E31" s="191"/>
      <c r="F31" s="192">
        <f t="shared" si="0"/>
        <v>0</v>
      </c>
      <c r="G31" s="153"/>
    </row>
    <row r="32" spans="1:7" ht="39">
      <c r="A32" s="228" t="s">
        <v>505</v>
      </c>
      <c r="B32" s="64" t="s">
        <v>838</v>
      </c>
      <c r="C32" s="235" t="s">
        <v>23</v>
      </c>
      <c r="D32" s="190">
        <v>215</v>
      </c>
      <c r="E32" s="191"/>
      <c r="F32" s="192">
        <f t="shared" si="0"/>
        <v>0</v>
      </c>
    </row>
    <row r="33" spans="1:7" ht="91">
      <c r="A33" s="228" t="s">
        <v>754</v>
      </c>
      <c r="B33" s="188" t="s">
        <v>837</v>
      </c>
      <c r="C33" s="189" t="s">
        <v>74</v>
      </c>
      <c r="D33" s="190">
        <v>3.9</v>
      </c>
      <c r="E33" s="191"/>
      <c r="F33" s="192">
        <f t="shared" si="0"/>
        <v>0</v>
      </c>
    </row>
    <row r="34" spans="1:7" ht="46.25" customHeight="1">
      <c r="A34" s="228" t="s">
        <v>755</v>
      </c>
      <c r="B34" s="64" t="s">
        <v>839</v>
      </c>
      <c r="C34" s="235" t="s">
        <v>23</v>
      </c>
      <c r="D34" s="190">
        <v>215</v>
      </c>
      <c r="E34" s="191"/>
      <c r="F34" s="192">
        <f t="shared" si="0"/>
        <v>0</v>
      </c>
    </row>
    <row r="35" spans="1:7" ht="85.25" customHeight="1">
      <c r="A35" s="228" t="s">
        <v>756</v>
      </c>
      <c r="B35" s="188" t="s">
        <v>842</v>
      </c>
      <c r="C35" s="189" t="s">
        <v>74</v>
      </c>
      <c r="D35" s="190">
        <v>1.95</v>
      </c>
      <c r="E35" s="191"/>
      <c r="F35" s="192">
        <f t="shared" ref="F35:F36" si="5">$D35*E35</f>
        <v>0</v>
      </c>
    </row>
    <row r="36" spans="1:7" ht="46.25" customHeight="1">
      <c r="A36" s="228" t="s">
        <v>757</v>
      </c>
      <c r="B36" s="64" t="s">
        <v>409</v>
      </c>
      <c r="C36" s="235" t="s">
        <v>23</v>
      </c>
      <c r="D36" s="190">
        <v>335.7</v>
      </c>
      <c r="E36" s="191"/>
      <c r="F36" s="192">
        <f t="shared" si="5"/>
        <v>0</v>
      </c>
    </row>
    <row r="37" spans="1:7" ht="16.75" customHeight="1">
      <c r="A37" s="232"/>
      <c r="B37" s="194" t="s">
        <v>35</v>
      </c>
      <c r="C37" s="193"/>
      <c r="D37" s="193"/>
      <c r="E37" s="196"/>
      <c r="F37" s="233">
        <f>SUM(F28:F36)</f>
        <v>0</v>
      </c>
    </row>
    <row r="38" spans="1:7" ht="18" customHeight="1">
      <c r="A38" s="182" t="s">
        <v>36</v>
      </c>
      <c r="B38" s="207" t="s">
        <v>844</v>
      </c>
      <c r="C38" s="220"/>
      <c r="D38" s="221"/>
      <c r="E38" s="222"/>
      <c r="F38" s="202"/>
    </row>
    <row r="39" spans="1:7" ht="49.25" customHeight="1">
      <c r="A39" s="228" t="s">
        <v>494</v>
      </c>
      <c r="B39" s="56" t="s">
        <v>47</v>
      </c>
      <c r="C39" s="54" t="s">
        <v>198</v>
      </c>
      <c r="D39" s="88">
        <v>127.68</v>
      </c>
      <c r="E39" s="109"/>
      <c r="F39" s="104">
        <f t="shared" ref="F39" si="6">$D39*E39</f>
        <v>0</v>
      </c>
    </row>
    <row r="40" spans="1:7" ht="51" customHeight="1">
      <c r="A40" s="228" t="s">
        <v>495</v>
      </c>
      <c r="B40" s="56" t="s">
        <v>410</v>
      </c>
      <c r="C40" s="54" t="s">
        <v>198</v>
      </c>
      <c r="D40" s="88">
        <v>146.6</v>
      </c>
      <c r="E40" s="114"/>
      <c r="F40" s="104">
        <f>$D40*E40</f>
        <v>0</v>
      </c>
    </row>
    <row r="41" spans="1:7">
      <c r="A41" s="232"/>
      <c r="B41" s="194" t="s">
        <v>854</v>
      </c>
      <c r="C41" s="193"/>
      <c r="D41" s="193"/>
      <c r="E41" s="196"/>
      <c r="F41" s="233">
        <f>SUM(F39:F40)</f>
        <v>0</v>
      </c>
      <c r="G41" s="153"/>
    </row>
    <row r="42" spans="1:7">
      <c r="A42" s="182" t="s">
        <v>41</v>
      </c>
      <c r="B42" s="207" t="s">
        <v>845</v>
      </c>
      <c r="C42" s="220"/>
      <c r="D42" s="221"/>
      <c r="E42" s="222"/>
      <c r="F42" s="202"/>
      <c r="G42" s="153"/>
    </row>
    <row r="43" spans="1:7" ht="26">
      <c r="A43" s="210" t="s">
        <v>380</v>
      </c>
      <c r="B43" s="224" t="s">
        <v>846</v>
      </c>
      <c r="C43" s="215" t="s">
        <v>184</v>
      </c>
      <c r="D43" s="190">
        <v>1</v>
      </c>
      <c r="E43" s="631"/>
      <c r="F43" s="206">
        <f t="shared" ref="F43:F44" si="7">$D43*E43</f>
        <v>0</v>
      </c>
      <c r="G43" s="153"/>
    </row>
    <row r="44" spans="1:7" ht="26">
      <c r="A44" s="210" t="s">
        <v>381</v>
      </c>
      <c r="B44" s="224" t="s">
        <v>1010</v>
      </c>
      <c r="C44" s="187" t="s">
        <v>117</v>
      </c>
      <c r="D44" s="190">
        <v>4</v>
      </c>
      <c r="E44" s="631"/>
      <c r="F44" s="225">
        <f t="shared" si="7"/>
        <v>0</v>
      </c>
      <c r="G44" s="153"/>
    </row>
    <row r="45" spans="1:7">
      <c r="A45" s="210" t="s">
        <v>382</v>
      </c>
      <c r="B45" s="423" t="s">
        <v>847</v>
      </c>
      <c r="C45" s="187" t="s">
        <v>117</v>
      </c>
      <c r="D45" s="190">
        <v>1</v>
      </c>
      <c r="E45" s="631"/>
      <c r="F45" s="225">
        <f t="shared" ref="F45" si="8">$D45*E45</f>
        <v>0</v>
      </c>
      <c r="G45" s="153"/>
    </row>
    <row r="46" spans="1:7">
      <c r="A46" s="232"/>
      <c r="B46" s="194" t="s">
        <v>42</v>
      </c>
      <c r="C46" s="193"/>
      <c r="D46" s="193"/>
      <c r="E46" s="196"/>
      <c r="F46" s="233">
        <f>SUM(F43:F45)</f>
        <v>0</v>
      </c>
      <c r="G46" s="153"/>
    </row>
    <row r="47" spans="1:7">
      <c r="A47" s="52" t="s">
        <v>43</v>
      </c>
      <c r="B47" s="59" t="s">
        <v>55</v>
      </c>
      <c r="C47" s="98"/>
      <c r="D47" s="97"/>
      <c r="E47" s="111"/>
      <c r="F47" s="97"/>
      <c r="G47" s="153"/>
    </row>
    <row r="48" spans="1:7" ht="91">
      <c r="A48" s="70"/>
      <c r="B48" s="68" t="s">
        <v>67</v>
      </c>
      <c r="C48" s="175"/>
      <c r="D48" s="92"/>
      <c r="E48" s="117"/>
      <c r="F48" s="134"/>
      <c r="G48" s="153"/>
    </row>
    <row r="49" spans="1:7" ht="52">
      <c r="A49" s="70" t="s">
        <v>456</v>
      </c>
      <c r="B49" s="81" t="s">
        <v>253</v>
      </c>
      <c r="C49" s="175" t="s">
        <v>184</v>
      </c>
      <c r="D49" s="94">
        <v>1</v>
      </c>
      <c r="E49" s="120"/>
      <c r="F49" s="134">
        <f t="shared" ref="F49:F50" si="9">$D49*E49</f>
        <v>0</v>
      </c>
      <c r="G49" s="153"/>
    </row>
    <row r="50" spans="1:7" ht="65">
      <c r="A50" s="70" t="s">
        <v>457</v>
      </c>
      <c r="B50" s="81" t="s">
        <v>228</v>
      </c>
      <c r="C50" s="175" t="s">
        <v>184</v>
      </c>
      <c r="D50" s="94">
        <v>1</v>
      </c>
      <c r="E50" s="120"/>
      <c r="F50" s="134">
        <f t="shared" si="9"/>
        <v>0</v>
      </c>
      <c r="G50" s="153"/>
    </row>
    <row r="51" spans="1:7" ht="26">
      <c r="A51" s="70" t="s">
        <v>458</v>
      </c>
      <c r="B51" s="81" t="s">
        <v>231</v>
      </c>
      <c r="C51" s="175"/>
      <c r="D51" s="94"/>
      <c r="E51" s="120"/>
      <c r="F51" s="134"/>
      <c r="G51" s="153"/>
    </row>
    <row r="52" spans="1:7">
      <c r="A52" s="70" t="s">
        <v>459</v>
      </c>
      <c r="B52" s="81" t="s">
        <v>232</v>
      </c>
      <c r="C52" s="175" t="s">
        <v>184</v>
      </c>
      <c r="D52" s="94">
        <v>1</v>
      </c>
      <c r="E52" s="120"/>
      <c r="F52" s="134">
        <f t="shared" ref="F52:F59" si="10">$D52*E52</f>
        <v>0</v>
      </c>
      <c r="G52" s="153"/>
    </row>
    <row r="53" spans="1:7" ht="65">
      <c r="A53" s="70" t="s">
        <v>460</v>
      </c>
      <c r="B53" s="81" t="s">
        <v>549</v>
      </c>
      <c r="C53" s="175" t="s">
        <v>184</v>
      </c>
      <c r="D53" s="94">
        <v>1</v>
      </c>
      <c r="E53" s="120"/>
      <c r="F53" s="134">
        <f t="shared" si="10"/>
        <v>0</v>
      </c>
      <c r="G53" s="153"/>
    </row>
    <row r="54" spans="1:7">
      <c r="A54" s="70" t="s">
        <v>461</v>
      </c>
      <c r="B54" s="81" t="s">
        <v>235</v>
      </c>
      <c r="C54" s="175" t="s">
        <v>184</v>
      </c>
      <c r="D54" s="94">
        <v>1</v>
      </c>
      <c r="E54" s="120"/>
      <c r="F54" s="134">
        <f t="shared" si="10"/>
        <v>0</v>
      </c>
      <c r="G54" s="153"/>
    </row>
    <row r="55" spans="1:7">
      <c r="A55" s="70" t="s">
        <v>462</v>
      </c>
      <c r="B55" s="81" t="s">
        <v>533</v>
      </c>
      <c r="C55" s="175" t="s">
        <v>184</v>
      </c>
      <c r="D55" s="94">
        <v>1</v>
      </c>
      <c r="E55" s="120"/>
      <c r="F55" s="134">
        <f t="shared" si="10"/>
        <v>0</v>
      </c>
      <c r="G55" s="153"/>
    </row>
    <row r="56" spans="1:7">
      <c r="A56" s="70" t="s">
        <v>463</v>
      </c>
      <c r="B56" s="81" t="s">
        <v>237</v>
      </c>
      <c r="C56" s="175" t="s">
        <v>184</v>
      </c>
      <c r="D56" s="94">
        <v>2</v>
      </c>
      <c r="E56" s="120"/>
      <c r="F56" s="134">
        <f t="shared" si="10"/>
        <v>0</v>
      </c>
      <c r="G56" s="153"/>
    </row>
    <row r="57" spans="1:7" ht="27">
      <c r="A57" s="70" t="s">
        <v>464</v>
      </c>
      <c r="B57" s="81" t="s">
        <v>406</v>
      </c>
      <c r="C57" s="175" t="s">
        <v>184</v>
      </c>
      <c r="D57" s="94">
        <v>2</v>
      </c>
      <c r="E57" s="120"/>
      <c r="F57" s="134">
        <f t="shared" si="10"/>
        <v>0</v>
      </c>
      <c r="G57" s="153"/>
    </row>
    <row r="58" spans="1:7" ht="39">
      <c r="A58" s="70" t="s">
        <v>465</v>
      </c>
      <c r="B58" s="81" t="s">
        <v>267</v>
      </c>
      <c r="C58" s="175" t="s">
        <v>184</v>
      </c>
      <c r="D58" s="94">
        <v>2</v>
      </c>
      <c r="E58" s="120"/>
      <c r="F58" s="134">
        <f t="shared" si="10"/>
        <v>0</v>
      </c>
      <c r="G58" s="153"/>
    </row>
    <row r="59" spans="1:7">
      <c r="A59" s="70" t="s">
        <v>662</v>
      </c>
      <c r="B59" s="154" t="s">
        <v>247</v>
      </c>
      <c r="C59" s="175" t="s">
        <v>241</v>
      </c>
      <c r="D59" s="94">
        <v>1</v>
      </c>
      <c r="E59" s="120"/>
      <c r="F59" s="134">
        <f t="shared" si="10"/>
        <v>0</v>
      </c>
      <c r="G59" s="153"/>
    </row>
    <row r="60" spans="1:7">
      <c r="A60" s="589"/>
      <c r="B60" s="81" t="s">
        <v>248</v>
      </c>
      <c r="C60" s="175"/>
      <c r="D60" s="92"/>
      <c r="E60" s="117"/>
      <c r="F60" s="134"/>
      <c r="G60" s="153"/>
    </row>
    <row r="61" spans="1:7" ht="26">
      <c r="A61" s="590"/>
      <c r="B61" s="81" t="s">
        <v>249</v>
      </c>
      <c r="C61" s="175"/>
      <c r="D61" s="92"/>
      <c r="E61" s="117"/>
      <c r="F61" s="134"/>
      <c r="G61" s="153"/>
    </row>
    <row r="62" spans="1:7">
      <c r="A62" s="590"/>
      <c r="B62" s="81" t="s">
        <v>250</v>
      </c>
      <c r="C62" s="175"/>
      <c r="D62" s="92"/>
      <c r="E62" s="117"/>
      <c r="F62" s="134"/>
      <c r="G62" s="153"/>
    </row>
    <row r="63" spans="1:7">
      <c r="A63" s="590"/>
      <c r="B63" s="81" t="s">
        <v>251</v>
      </c>
      <c r="C63" s="175"/>
      <c r="D63" s="92"/>
      <c r="E63" s="117"/>
      <c r="F63" s="134"/>
      <c r="G63" s="153"/>
    </row>
    <row r="64" spans="1:7">
      <c r="A64" s="591"/>
      <c r="B64" s="81" t="s">
        <v>252</v>
      </c>
      <c r="C64" s="175"/>
      <c r="D64" s="92"/>
      <c r="E64" s="117"/>
      <c r="F64" s="134"/>
      <c r="G64" s="153"/>
    </row>
    <row r="65" spans="1:7">
      <c r="A65" s="71"/>
      <c r="B65" s="58" t="s">
        <v>51</v>
      </c>
      <c r="C65" s="57"/>
      <c r="D65" s="90"/>
      <c r="E65" s="119"/>
      <c r="F65" s="128">
        <f>SUM(F48:F64)</f>
        <v>0</v>
      </c>
      <c r="G65" s="153"/>
    </row>
    <row r="66" spans="1:7" ht="23.75" customHeight="1">
      <c r="A66" s="573" t="s">
        <v>843</v>
      </c>
      <c r="B66" s="573"/>
      <c r="C66" s="34"/>
      <c r="D66" s="108"/>
      <c r="E66" s="41"/>
      <c r="F66" s="42">
        <f>SUM(F65+F46+F41+F37+F26+F12+F9)</f>
        <v>0</v>
      </c>
    </row>
    <row r="67" spans="1:7">
      <c r="A67" s="573" t="s">
        <v>857</v>
      </c>
      <c r="B67" s="573"/>
      <c r="C67" s="34"/>
      <c r="D67" s="108"/>
      <c r="E67" s="41"/>
      <c r="F67" s="42">
        <f>F66*2</f>
        <v>0</v>
      </c>
    </row>
  </sheetData>
  <sheetProtection algorithmName="SHA-512" hashValue="D38H6gNrb0jFn4Y75uGt/50pPztx9mt5+v63IUZbQSxMeolovwdx0h41kggZ+prPnkUEUqdUlgShplNjqFjz2g==" saltValue="2RPCLWhhLDQCGTmSrqr1xw==" spinCount="100000" sheet="1" objects="1" scenarios="1"/>
  <protectedRanges>
    <protectedRange sqref="E8:E10 E12:E13 E66:E67 E26:E27" name="Range1"/>
    <protectedRange sqref="E41 E11 E14 E37 E46" name="Range1_1"/>
    <protectedRange sqref="E29:E36 E15:E18" name="Range1_6"/>
    <protectedRange sqref="E28 E40 E19" name="Range1_9"/>
    <protectedRange sqref="E39" name="Range1_1_1"/>
    <protectedRange sqref="E20:E22" name="Range1_2"/>
    <protectedRange sqref="E23:E25" name="Range1_3"/>
    <protectedRange sqref="E38 E42" name="Range1_4"/>
    <protectedRange sqref="E47:E64" name="Range1_11"/>
    <protectedRange sqref="E43" name="Range1_15"/>
    <protectedRange sqref="E44:E45" name="Range1_2_1"/>
  </protectedRanges>
  <mergeCells count="8">
    <mergeCell ref="A67:B67"/>
    <mergeCell ref="A66:B66"/>
    <mergeCell ref="A1:F1"/>
    <mergeCell ref="A2:F2"/>
    <mergeCell ref="A3:F3"/>
    <mergeCell ref="A4:F4"/>
    <mergeCell ref="A5:F5"/>
    <mergeCell ref="A60:A64"/>
  </mergeCells>
  <phoneticPr fontId="11" type="noConversion"/>
  <pageMargins left="0.7" right="0.7" top="0.359375" bottom="0.75" header="0.3" footer="0.3"/>
  <pageSetup scale="86" fitToHeight="0" orientation="portrait" r:id="rId1"/>
  <rowBreaks count="1" manualBreakCount="1">
    <brk id="26"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1264-A8D0-4C42-BF1D-886FACA31CE1}">
  <sheetPr>
    <tabColor theme="4"/>
    <pageSetUpPr fitToPage="1"/>
  </sheetPr>
  <dimension ref="A1:S105"/>
  <sheetViews>
    <sheetView view="pageBreakPreview" zoomScaleNormal="100" zoomScaleSheetLayoutView="100" workbookViewId="0">
      <selection activeCell="P18" sqref="P18"/>
    </sheetView>
  </sheetViews>
  <sheetFormatPr baseColWidth="10" defaultColWidth="8.83203125" defaultRowHeight="15"/>
  <cols>
    <col min="2" max="2" width="37.1640625" customWidth="1"/>
    <col min="4" max="4" width="9" bestFit="1" customWidth="1"/>
    <col min="5" max="5" width="10.1640625" customWidth="1"/>
    <col min="6" max="6" width="12.33203125" bestFit="1" customWidth="1"/>
  </cols>
  <sheetData>
    <row r="1" spans="1:6" s="1" customFormat="1">
      <c r="A1" s="574" t="str">
        <f>Preliminaries!A1</f>
        <v>SINAAN</v>
      </c>
      <c r="B1" s="575"/>
      <c r="C1" s="575"/>
      <c r="D1" s="575"/>
      <c r="E1" s="575"/>
      <c r="F1" s="576"/>
    </row>
    <row r="2" spans="1:6" s="1" customFormat="1" ht="24" customHeight="1">
      <c r="A2" s="574" t="str">
        <f>Preliminaries!A2</f>
        <v>Garowe Community Cohesion and Green Cultural Park</v>
      </c>
      <c r="B2" s="575"/>
      <c r="C2" s="575"/>
      <c r="D2" s="575"/>
      <c r="E2" s="575"/>
      <c r="F2" s="576"/>
    </row>
    <row r="3" spans="1:6" s="1" customFormat="1" ht="15" customHeight="1">
      <c r="A3" s="574" t="s">
        <v>1020</v>
      </c>
      <c r="B3" s="575"/>
      <c r="C3" s="575"/>
      <c r="D3" s="575"/>
      <c r="E3" s="575"/>
      <c r="F3" s="576"/>
    </row>
    <row r="4" spans="1:6" ht="27">
      <c r="A4" s="597" t="s">
        <v>1014</v>
      </c>
      <c r="B4" s="597"/>
      <c r="C4" s="597"/>
      <c r="D4" s="597"/>
      <c r="E4" s="597"/>
      <c r="F4" s="597"/>
    </row>
    <row r="5" spans="1:6" ht="31.75" customHeight="1">
      <c r="A5" s="355" t="s">
        <v>4</v>
      </c>
      <c r="B5" s="356" t="s">
        <v>5</v>
      </c>
      <c r="C5" s="357" t="s">
        <v>6</v>
      </c>
      <c r="D5" s="358" t="s">
        <v>7</v>
      </c>
      <c r="E5" s="36" t="s">
        <v>1018</v>
      </c>
      <c r="F5" s="38" t="s">
        <v>1019</v>
      </c>
    </row>
    <row r="6" spans="1:6">
      <c r="A6" s="374" t="s">
        <v>8</v>
      </c>
      <c r="B6" s="373" t="s">
        <v>819</v>
      </c>
      <c r="C6" s="375"/>
      <c r="D6" s="375"/>
      <c r="E6" s="376"/>
      <c r="F6" s="377"/>
    </row>
    <row r="7" spans="1:6">
      <c r="A7" s="359" t="s">
        <v>506</v>
      </c>
      <c r="B7" s="188" t="s">
        <v>1001</v>
      </c>
      <c r="C7" s="54" t="s">
        <v>198</v>
      </c>
      <c r="D7" s="328">
        <v>9151</v>
      </c>
      <c r="E7" s="360"/>
      <c r="F7" s="372">
        <f>$D7*E7</f>
        <v>0</v>
      </c>
    </row>
    <row r="8" spans="1:6" ht="27.5" customHeight="1">
      <c r="A8" s="359" t="s">
        <v>554</v>
      </c>
      <c r="B8" s="188" t="s">
        <v>820</v>
      </c>
      <c r="C8" s="288" t="s">
        <v>171</v>
      </c>
      <c r="D8" s="328">
        <v>2</v>
      </c>
      <c r="E8" s="360"/>
      <c r="F8" s="372">
        <f>$D8*E8</f>
        <v>0</v>
      </c>
    </row>
    <row r="9" spans="1:6" ht="16.25" customHeight="1">
      <c r="A9" s="359" t="s">
        <v>556</v>
      </c>
      <c r="B9" s="188" t="s">
        <v>821</v>
      </c>
      <c r="C9" s="288" t="s">
        <v>171</v>
      </c>
      <c r="D9" s="328">
        <v>2</v>
      </c>
      <c r="E9" s="360"/>
      <c r="F9" s="372">
        <f>$D9*E9</f>
        <v>0</v>
      </c>
    </row>
    <row r="10" spans="1:6" ht="18.5" customHeight="1">
      <c r="A10" s="359" t="s">
        <v>557</v>
      </c>
      <c r="B10" s="188" t="s">
        <v>822</v>
      </c>
      <c r="C10" s="288" t="s">
        <v>171</v>
      </c>
      <c r="D10" s="286">
        <v>3</v>
      </c>
      <c r="E10" s="360"/>
      <c r="F10" s="372">
        <f t="shared" ref="F10:F11" si="0">$D10*E10</f>
        <v>0</v>
      </c>
    </row>
    <row r="11" spans="1:6" ht="22.75" customHeight="1">
      <c r="A11" s="359" t="s">
        <v>558</v>
      </c>
      <c r="B11" s="188" t="s">
        <v>823</v>
      </c>
      <c r="C11" s="288" t="s">
        <v>171</v>
      </c>
      <c r="D11" s="286">
        <v>2</v>
      </c>
      <c r="E11" s="360"/>
      <c r="F11" s="372">
        <f t="shared" si="0"/>
        <v>0</v>
      </c>
    </row>
    <row r="12" spans="1:6" ht="19.25" customHeight="1">
      <c r="A12" s="359" t="s">
        <v>559</v>
      </c>
      <c r="B12" s="188" t="s">
        <v>824</v>
      </c>
      <c r="C12" s="288" t="s">
        <v>171</v>
      </c>
      <c r="D12" s="328">
        <v>4</v>
      </c>
      <c r="E12" s="360"/>
      <c r="F12" s="372">
        <f>$D12*E12</f>
        <v>0</v>
      </c>
    </row>
    <row r="13" spans="1:6" ht="18" customHeight="1">
      <c r="A13" s="359" t="s">
        <v>560</v>
      </c>
      <c r="B13" s="188" t="s">
        <v>825</v>
      </c>
      <c r="C13" s="288" t="s">
        <v>171</v>
      </c>
      <c r="D13" s="328">
        <v>2</v>
      </c>
      <c r="E13" s="360"/>
      <c r="F13" s="372">
        <f t="shared" ref="F13:F15" si="1">$D13*E13</f>
        <v>0</v>
      </c>
    </row>
    <row r="14" spans="1:6" ht="28.75" customHeight="1">
      <c r="A14" s="359" t="s">
        <v>561</v>
      </c>
      <c r="B14" s="188" t="s">
        <v>826</v>
      </c>
      <c r="C14" s="288" t="s">
        <v>171</v>
      </c>
      <c r="D14" s="328">
        <v>2</v>
      </c>
      <c r="E14" s="360"/>
      <c r="F14" s="372">
        <f t="shared" si="1"/>
        <v>0</v>
      </c>
    </row>
    <row r="15" spans="1:6" ht="25.75" customHeight="1">
      <c r="A15" s="359" t="s">
        <v>797</v>
      </c>
      <c r="B15" s="188" t="s">
        <v>827</v>
      </c>
      <c r="C15" s="288" t="s">
        <v>171</v>
      </c>
      <c r="D15" s="328">
        <v>4</v>
      </c>
      <c r="E15" s="360"/>
      <c r="F15" s="372">
        <f t="shared" si="1"/>
        <v>0</v>
      </c>
    </row>
    <row r="16" spans="1:6">
      <c r="A16" s="351"/>
      <c r="B16" s="353" t="s">
        <v>11</v>
      </c>
      <c r="C16" s="351"/>
      <c r="D16" s="351"/>
      <c r="E16" s="354"/>
      <c r="F16" s="366">
        <f>SUM(F7:F15)</f>
        <v>0</v>
      </c>
    </row>
    <row r="17" spans="1:6">
      <c r="A17" s="378" t="s">
        <v>12</v>
      </c>
      <c r="B17" s="379" t="s">
        <v>828</v>
      </c>
      <c r="C17" s="380"/>
      <c r="D17" s="380"/>
      <c r="E17" s="381"/>
      <c r="F17" s="382"/>
    </row>
    <row r="18" spans="1:6" ht="78.5" customHeight="1">
      <c r="A18" s="383" t="s">
        <v>507</v>
      </c>
      <c r="B18" s="327" t="s">
        <v>829</v>
      </c>
      <c r="C18" s="288" t="s">
        <v>171</v>
      </c>
      <c r="D18" s="328">
        <v>15</v>
      </c>
      <c r="E18" s="384"/>
      <c r="F18" s="361">
        <f>$D18*E18</f>
        <v>0</v>
      </c>
    </row>
    <row r="19" spans="1:6">
      <c r="A19" s="351"/>
      <c r="B19" s="353" t="s">
        <v>17</v>
      </c>
      <c r="C19" s="351"/>
      <c r="D19" s="385"/>
      <c r="E19" s="354"/>
      <c r="F19" s="366">
        <f>SUM(F18:F18)</f>
        <v>0</v>
      </c>
    </row>
    <row r="20" spans="1:6">
      <c r="A20" s="555"/>
      <c r="B20" s="555" t="s">
        <v>965</v>
      </c>
      <c r="C20" s="556"/>
      <c r="D20" s="556"/>
      <c r="E20" s="556"/>
      <c r="F20" s="572">
        <f>SUM(F19+F16)</f>
        <v>0</v>
      </c>
    </row>
    <row r="21" spans="1:6" ht="23">
      <c r="A21" s="584" t="s">
        <v>976</v>
      </c>
      <c r="B21" s="584"/>
      <c r="C21" s="584"/>
      <c r="D21" s="584"/>
      <c r="E21" s="584"/>
      <c r="F21" s="584"/>
    </row>
    <row r="22" spans="1:6">
      <c r="A22" s="52" t="s">
        <v>8</v>
      </c>
      <c r="B22" s="53" t="s">
        <v>9</v>
      </c>
      <c r="C22" s="164"/>
      <c r="D22" s="165"/>
      <c r="E22" s="166"/>
      <c r="F22" s="164"/>
    </row>
    <row r="23" spans="1:6">
      <c r="A23" s="54" t="s">
        <v>10</v>
      </c>
      <c r="B23" s="56" t="s">
        <v>222</v>
      </c>
      <c r="C23" s="54" t="s">
        <v>198</v>
      </c>
      <c r="D23" s="88">
        <v>19.04</v>
      </c>
      <c r="E23" s="126"/>
      <c r="F23" s="104">
        <f>$D23*E23</f>
        <v>0</v>
      </c>
    </row>
    <row r="24" spans="1:6">
      <c r="A24" s="57"/>
      <c r="B24" s="58" t="s">
        <v>11</v>
      </c>
      <c r="C24" s="57"/>
      <c r="D24" s="57"/>
      <c r="E24" s="119"/>
      <c r="F24" s="99">
        <f>SUM(F23:F23)</f>
        <v>0</v>
      </c>
    </row>
    <row r="25" spans="1:6">
      <c r="A25" s="52" t="s">
        <v>12</v>
      </c>
      <c r="B25" s="59" t="s">
        <v>13</v>
      </c>
      <c r="C25" s="98"/>
      <c r="D25" s="98"/>
      <c r="E25" s="156"/>
      <c r="F25" s="97"/>
    </row>
    <row r="26" spans="1:6" ht="65" customHeight="1">
      <c r="A26" s="60"/>
      <c r="B26" s="56" t="s">
        <v>138</v>
      </c>
      <c r="C26" s="66"/>
      <c r="D26" s="88"/>
      <c r="E26" s="123"/>
      <c r="F26" s="127"/>
    </row>
    <row r="27" spans="1:6">
      <c r="A27" s="54" t="s">
        <v>15</v>
      </c>
      <c r="B27" s="56" t="s">
        <v>209</v>
      </c>
      <c r="C27" s="54" t="s">
        <v>142</v>
      </c>
      <c r="D27" s="88">
        <v>25.68</v>
      </c>
      <c r="E27" s="126"/>
      <c r="F27" s="104">
        <f>$D27*E27</f>
        <v>0</v>
      </c>
    </row>
    <row r="28" spans="1:6">
      <c r="A28" s="57"/>
      <c r="B28" s="58" t="s">
        <v>17</v>
      </c>
      <c r="C28" s="57"/>
      <c r="D28" s="57"/>
      <c r="E28" s="119"/>
      <c r="F28" s="99">
        <f>SUM(F27:F27)</f>
        <v>0</v>
      </c>
    </row>
    <row r="29" spans="1:6">
      <c r="A29" s="52" t="s">
        <v>18</v>
      </c>
      <c r="B29" s="61" t="s">
        <v>19</v>
      </c>
      <c r="C29" s="61"/>
      <c r="D29" s="61"/>
      <c r="E29" s="121"/>
      <c r="F29" s="106"/>
    </row>
    <row r="30" spans="1:6" ht="117">
      <c r="A30" s="62" t="s">
        <v>20</v>
      </c>
      <c r="B30" s="56" t="s">
        <v>196</v>
      </c>
      <c r="C30" s="169"/>
      <c r="D30" s="88"/>
      <c r="E30" s="123"/>
      <c r="F30" s="127"/>
    </row>
    <row r="31" spans="1:6">
      <c r="A31" s="54" t="s">
        <v>102</v>
      </c>
      <c r="B31" s="56" t="s">
        <v>155</v>
      </c>
      <c r="C31" s="54" t="s">
        <v>142</v>
      </c>
      <c r="D31" s="88">
        <v>0.86</v>
      </c>
      <c r="E31" s="126"/>
      <c r="F31" s="104">
        <f t="shared" ref="F31" si="2">$D31*E31</f>
        <v>0</v>
      </c>
    </row>
    <row r="32" spans="1:6">
      <c r="A32" s="62" t="s">
        <v>24</v>
      </c>
      <c r="B32" s="65" t="s">
        <v>149</v>
      </c>
      <c r="C32" s="146"/>
      <c r="D32" s="88"/>
      <c r="E32" s="638"/>
      <c r="F32" s="127"/>
    </row>
    <row r="33" spans="1:6" ht="117">
      <c r="A33" s="54" t="s">
        <v>98</v>
      </c>
      <c r="B33" s="56" t="s">
        <v>967</v>
      </c>
      <c r="C33" s="54" t="s">
        <v>142</v>
      </c>
      <c r="D33" s="88">
        <v>3.85</v>
      </c>
      <c r="E33" s="638"/>
      <c r="F33" s="127">
        <f t="shared" ref="F33:F34" si="3">$D33*E33</f>
        <v>0</v>
      </c>
    </row>
    <row r="34" spans="1:6" ht="117">
      <c r="A34" s="54" t="s">
        <v>97</v>
      </c>
      <c r="B34" s="64" t="s">
        <v>968</v>
      </c>
      <c r="C34" s="146" t="s">
        <v>23</v>
      </c>
      <c r="D34" s="88">
        <v>165</v>
      </c>
      <c r="E34" s="638"/>
      <c r="F34" s="127">
        <f t="shared" si="3"/>
        <v>0</v>
      </c>
    </row>
    <row r="35" spans="1:6">
      <c r="A35" s="62" t="s">
        <v>27</v>
      </c>
      <c r="B35" s="65" t="s">
        <v>156</v>
      </c>
      <c r="C35" s="54"/>
      <c r="D35" s="88"/>
      <c r="E35" s="157"/>
      <c r="F35" s="127"/>
    </row>
    <row r="36" spans="1:6" ht="78">
      <c r="A36" s="54" t="s">
        <v>93</v>
      </c>
      <c r="B36" s="55" t="s">
        <v>79</v>
      </c>
      <c r="C36" s="54"/>
      <c r="D36" s="88"/>
      <c r="E36" s="157"/>
      <c r="F36" s="127"/>
    </row>
    <row r="37" spans="1:6">
      <c r="A37" s="54"/>
      <c r="B37" s="55" t="s">
        <v>133</v>
      </c>
      <c r="C37" s="54" t="s">
        <v>198</v>
      </c>
      <c r="D37" s="88">
        <v>24.61</v>
      </c>
      <c r="E37" s="158"/>
      <c r="F37" s="127">
        <f t="shared" ref="F37" si="4">$D37*E37</f>
        <v>0</v>
      </c>
    </row>
    <row r="38" spans="1:6">
      <c r="A38" s="62" t="s">
        <v>151</v>
      </c>
      <c r="B38" s="63" t="s">
        <v>28</v>
      </c>
      <c r="C38" s="54"/>
      <c r="D38" s="92"/>
      <c r="E38" s="157"/>
      <c r="F38" s="127"/>
    </row>
    <row r="39" spans="1:6" ht="39.5" customHeight="1">
      <c r="A39" s="54" t="s">
        <v>152</v>
      </c>
      <c r="B39" s="56" t="s">
        <v>969</v>
      </c>
      <c r="C39" s="54" t="s">
        <v>142</v>
      </c>
      <c r="D39" s="88">
        <v>2.86</v>
      </c>
      <c r="E39" s="126"/>
      <c r="F39" s="127">
        <f t="shared" ref="F39" si="5">$D39*E39</f>
        <v>0</v>
      </c>
    </row>
    <row r="40" spans="1:6" ht="26">
      <c r="A40" s="54" t="s">
        <v>153</v>
      </c>
      <c r="B40" s="56" t="s">
        <v>272</v>
      </c>
      <c r="C40" s="54" t="s">
        <v>142</v>
      </c>
      <c r="D40" s="88">
        <v>0.96</v>
      </c>
      <c r="E40" s="126"/>
      <c r="F40" s="104">
        <f>$D40*E40</f>
        <v>0</v>
      </c>
    </row>
    <row r="41" spans="1:6">
      <c r="A41" s="62" t="s">
        <v>206</v>
      </c>
      <c r="B41" s="63" t="s">
        <v>364</v>
      </c>
      <c r="C41" s="54"/>
      <c r="D41" s="88"/>
      <c r="E41" s="158"/>
      <c r="F41" s="104"/>
    </row>
    <row r="42" spans="1:6" ht="117">
      <c r="A42" s="54" t="s">
        <v>158</v>
      </c>
      <c r="B42" s="56" t="s">
        <v>210</v>
      </c>
      <c r="C42" s="54" t="s">
        <v>142</v>
      </c>
      <c r="D42" s="88">
        <v>1.91</v>
      </c>
      <c r="E42" s="126"/>
      <c r="F42" s="104">
        <f>$D42*E42</f>
        <v>0</v>
      </c>
    </row>
    <row r="43" spans="1:6" ht="52">
      <c r="A43" s="54" t="s">
        <v>159</v>
      </c>
      <c r="B43" s="64" t="s">
        <v>22</v>
      </c>
      <c r="C43" s="54"/>
      <c r="D43" s="88"/>
      <c r="E43" s="158"/>
      <c r="F43" s="104"/>
    </row>
    <row r="44" spans="1:6" ht="20" customHeight="1">
      <c r="A44" s="54"/>
      <c r="B44" s="56" t="s">
        <v>64</v>
      </c>
      <c r="C44" s="84" t="s">
        <v>29</v>
      </c>
      <c r="D44" s="88">
        <v>19.04</v>
      </c>
      <c r="E44" s="158"/>
      <c r="F44" s="104">
        <f>$D44*E44</f>
        <v>0</v>
      </c>
    </row>
    <row r="45" spans="1:6">
      <c r="A45" s="57"/>
      <c r="B45" s="58" t="s">
        <v>30</v>
      </c>
      <c r="C45" s="57"/>
      <c r="D45" s="99"/>
      <c r="E45" s="119"/>
      <c r="F45" s="99">
        <f>SUM(F31:F44)</f>
        <v>0</v>
      </c>
    </row>
    <row r="46" spans="1:6">
      <c r="A46" s="52" t="s">
        <v>31</v>
      </c>
      <c r="B46" s="61" t="s">
        <v>32</v>
      </c>
      <c r="C46" s="171"/>
      <c r="D46" s="100"/>
      <c r="E46" s="159"/>
      <c r="F46" s="97"/>
    </row>
    <row r="47" spans="1:6" ht="91">
      <c r="A47" s="54" t="s">
        <v>81</v>
      </c>
      <c r="B47" s="55" t="s">
        <v>274</v>
      </c>
      <c r="C47" s="54" t="s">
        <v>198</v>
      </c>
      <c r="D47" s="88">
        <v>55</v>
      </c>
      <c r="E47" s="158"/>
      <c r="F47" s="104">
        <f>$D47*E47</f>
        <v>0</v>
      </c>
    </row>
    <row r="48" spans="1:6">
      <c r="A48" s="62" t="s">
        <v>33</v>
      </c>
      <c r="B48" s="65" t="s">
        <v>34</v>
      </c>
      <c r="C48" s="172"/>
      <c r="D48" s="101"/>
      <c r="E48" s="160"/>
      <c r="F48" s="127"/>
    </row>
    <row r="49" spans="1:6" ht="117">
      <c r="A49" s="54" t="s">
        <v>84</v>
      </c>
      <c r="B49" s="56" t="s">
        <v>970</v>
      </c>
      <c r="C49" s="54" t="s">
        <v>142</v>
      </c>
      <c r="D49" s="88">
        <v>1.29</v>
      </c>
      <c r="E49" s="158"/>
      <c r="F49" s="127">
        <f t="shared" ref="F49:F50" si="6">$D49*E49</f>
        <v>0</v>
      </c>
    </row>
    <row r="50" spans="1:6" ht="52">
      <c r="A50" s="54" t="s">
        <v>85</v>
      </c>
      <c r="B50" s="64" t="s">
        <v>269</v>
      </c>
      <c r="C50" s="54" t="s">
        <v>23</v>
      </c>
      <c r="D50" s="88">
        <v>122.5</v>
      </c>
      <c r="E50" s="158"/>
      <c r="F50" s="127">
        <f t="shared" si="6"/>
        <v>0</v>
      </c>
    </row>
    <row r="51" spans="1:6">
      <c r="A51" s="57"/>
      <c r="B51" s="58" t="s">
        <v>35</v>
      </c>
      <c r="C51" s="57"/>
      <c r="D51" s="99"/>
      <c r="E51" s="119"/>
      <c r="F51" s="99">
        <f>SUM(F47:F50)</f>
        <v>0</v>
      </c>
    </row>
    <row r="52" spans="1:6">
      <c r="A52" s="67" t="s">
        <v>36</v>
      </c>
      <c r="B52" s="79" t="s">
        <v>37</v>
      </c>
      <c r="C52" s="174"/>
      <c r="D52" s="102"/>
      <c r="E52" s="159"/>
      <c r="F52" s="97"/>
    </row>
    <row r="53" spans="1:6">
      <c r="A53" s="54" t="s">
        <v>86</v>
      </c>
      <c r="B53" s="64" t="s">
        <v>1015</v>
      </c>
      <c r="C53" s="54"/>
      <c r="D53" s="88"/>
      <c r="E53" s="114"/>
      <c r="F53" s="127"/>
    </row>
    <row r="54" spans="1:6">
      <c r="A54" s="54"/>
      <c r="B54" s="64" t="s">
        <v>371</v>
      </c>
      <c r="C54" s="54" t="s">
        <v>38</v>
      </c>
      <c r="D54" s="88">
        <v>20</v>
      </c>
      <c r="E54" s="114"/>
      <c r="F54" s="127">
        <f t="shared" ref="F54:F58" si="7">$D54*E54</f>
        <v>0</v>
      </c>
    </row>
    <row r="55" spans="1:6">
      <c r="A55" s="54"/>
      <c r="B55" s="64" t="s">
        <v>372</v>
      </c>
      <c r="C55" s="54" t="s">
        <v>38</v>
      </c>
      <c r="D55" s="88">
        <v>22</v>
      </c>
      <c r="E55" s="114"/>
      <c r="F55" s="127">
        <f t="shared" si="7"/>
        <v>0</v>
      </c>
    </row>
    <row r="56" spans="1:6">
      <c r="A56" s="54" t="s">
        <v>86</v>
      </c>
      <c r="B56" s="64" t="s">
        <v>499</v>
      </c>
      <c r="C56" s="54" t="s">
        <v>38</v>
      </c>
      <c r="D56" s="88">
        <v>125</v>
      </c>
      <c r="E56" s="114"/>
      <c r="F56" s="104">
        <f t="shared" si="7"/>
        <v>0</v>
      </c>
    </row>
    <row r="57" spans="1:6">
      <c r="A57" s="54"/>
      <c r="B57" s="64" t="s">
        <v>374</v>
      </c>
      <c r="C57" s="54" t="s">
        <v>38</v>
      </c>
      <c r="D57" s="88">
        <v>32.4</v>
      </c>
      <c r="E57" s="114"/>
      <c r="F57" s="127">
        <f t="shared" si="7"/>
        <v>0</v>
      </c>
    </row>
    <row r="58" spans="1:6" ht="26">
      <c r="A58" s="54"/>
      <c r="B58" s="64" t="s">
        <v>114</v>
      </c>
      <c r="C58" s="16" t="s">
        <v>115</v>
      </c>
      <c r="D58" s="94">
        <v>18</v>
      </c>
      <c r="E58" s="114"/>
      <c r="F58" s="127">
        <f t="shared" si="7"/>
        <v>0</v>
      </c>
    </row>
    <row r="59" spans="1:6" ht="111.5" customHeight="1">
      <c r="A59" s="54" t="s">
        <v>87</v>
      </c>
      <c r="B59" s="64" t="s">
        <v>971</v>
      </c>
      <c r="C59" s="54" t="s">
        <v>398</v>
      </c>
      <c r="D59" s="88">
        <v>22</v>
      </c>
      <c r="E59" s="158"/>
      <c r="F59" s="104">
        <f t="shared" ref="F59:F61" si="8">$D59*E59</f>
        <v>0</v>
      </c>
    </row>
    <row r="60" spans="1:6" ht="65">
      <c r="A60" s="54" t="s">
        <v>88</v>
      </c>
      <c r="B60" s="64" t="s">
        <v>193</v>
      </c>
      <c r="C60" s="54" t="s">
        <v>398</v>
      </c>
      <c r="D60" s="88">
        <v>19.04</v>
      </c>
      <c r="E60" s="158"/>
      <c r="F60" s="104">
        <f t="shared" si="8"/>
        <v>0</v>
      </c>
    </row>
    <row r="61" spans="1:6" ht="26">
      <c r="A61" s="54" t="s">
        <v>89</v>
      </c>
      <c r="B61" s="64" t="s">
        <v>116</v>
      </c>
      <c r="C61" s="54" t="s">
        <v>115</v>
      </c>
      <c r="D61" s="88">
        <v>6</v>
      </c>
      <c r="E61" s="158"/>
      <c r="F61" s="104">
        <f t="shared" si="8"/>
        <v>0</v>
      </c>
    </row>
    <row r="62" spans="1:6">
      <c r="A62" s="69"/>
      <c r="B62" s="80" t="s">
        <v>40</v>
      </c>
      <c r="C62" s="69"/>
      <c r="D62" s="552"/>
      <c r="E62" s="553"/>
      <c r="F62" s="552">
        <f>SUM(F56:F61)</f>
        <v>0</v>
      </c>
    </row>
    <row r="63" spans="1:6">
      <c r="A63" s="52" t="s">
        <v>41</v>
      </c>
      <c r="B63" s="61" t="s">
        <v>225</v>
      </c>
      <c r="C63" s="61"/>
      <c r="D63" s="103"/>
      <c r="E63" s="121"/>
      <c r="F63" s="106"/>
    </row>
    <row r="64" spans="1:6" ht="78">
      <c r="A64" s="62" t="s">
        <v>59</v>
      </c>
      <c r="B64" s="56" t="s">
        <v>365</v>
      </c>
      <c r="C64" s="146" t="s">
        <v>117</v>
      </c>
      <c r="D64" s="88">
        <v>3</v>
      </c>
      <c r="E64" s="158"/>
      <c r="F64" s="104">
        <f t="shared" ref="F64:F66" si="9">$D64*E64</f>
        <v>0</v>
      </c>
    </row>
    <row r="65" spans="1:19" ht="65">
      <c r="A65" s="62" t="s">
        <v>60</v>
      </c>
      <c r="B65" s="68" t="s">
        <v>950</v>
      </c>
      <c r="C65" s="146" t="s">
        <v>184</v>
      </c>
      <c r="D65" s="88">
        <v>1</v>
      </c>
      <c r="E65" s="638"/>
      <c r="F65" s="127">
        <f t="shared" ref="F65" si="10">$D65*E65</f>
        <v>0</v>
      </c>
    </row>
    <row r="66" spans="1:19" ht="65">
      <c r="A66" s="62" t="s">
        <v>62</v>
      </c>
      <c r="B66" s="68" t="s">
        <v>949</v>
      </c>
      <c r="C66" s="146" t="s">
        <v>184</v>
      </c>
      <c r="D66" s="88">
        <v>1</v>
      </c>
      <c r="E66" s="638"/>
      <c r="F66" s="127">
        <f t="shared" si="9"/>
        <v>0</v>
      </c>
    </row>
    <row r="67" spans="1:19">
      <c r="A67" s="57"/>
      <c r="B67" s="58" t="s">
        <v>42</v>
      </c>
      <c r="C67" s="57"/>
      <c r="D67" s="99"/>
      <c r="E67" s="119"/>
      <c r="F67" s="99">
        <f>SUM(F64:F66)</f>
        <v>0</v>
      </c>
    </row>
    <row r="68" spans="1:19">
      <c r="A68" s="52" t="s">
        <v>43</v>
      </c>
      <c r="B68" s="61" t="s">
        <v>44</v>
      </c>
      <c r="C68" s="61"/>
      <c r="D68" s="103"/>
      <c r="E68" s="121"/>
      <c r="F68" s="106"/>
    </row>
    <row r="69" spans="1:19">
      <c r="A69" s="69" t="s">
        <v>45</v>
      </c>
      <c r="B69" s="80" t="s">
        <v>46</v>
      </c>
      <c r="C69" s="70"/>
      <c r="D69" s="104"/>
      <c r="E69" s="126"/>
      <c r="F69" s="104"/>
    </row>
    <row r="70" spans="1:19" ht="52">
      <c r="A70" s="70" t="s">
        <v>90</v>
      </c>
      <c r="B70" s="56" t="s">
        <v>47</v>
      </c>
      <c r="C70" s="54" t="s">
        <v>198</v>
      </c>
      <c r="D70" s="88">
        <v>94</v>
      </c>
      <c r="E70" s="126"/>
      <c r="F70" s="104">
        <f t="shared" ref="F70:F73" si="11">$D70*E70</f>
        <v>0</v>
      </c>
    </row>
    <row r="71" spans="1:19" ht="52">
      <c r="A71" s="70" t="s">
        <v>91</v>
      </c>
      <c r="B71" s="56" t="s">
        <v>386</v>
      </c>
      <c r="C71" s="54" t="s">
        <v>198</v>
      </c>
      <c r="D71" s="88">
        <v>19.04</v>
      </c>
      <c r="E71" s="126"/>
      <c r="F71" s="104">
        <f t="shared" si="11"/>
        <v>0</v>
      </c>
    </row>
    <row r="72" spans="1:19" ht="26">
      <c r="A72" s="70" t="s">
        <v>135</v>
      </c>
      <c r="B72" s="56" t="s">
        <v>181</v>
      </c>
      <c r="C72" s="54" t="s">
        <v>38</v>
      </c>
      <c r="D72" s="88">
        <v>11.1</v>
      </c>
      <c r="E72" s="126"/>
      <c r="F72" s="104">
        <f t="shared" si="11"/>
        <v>0</v>
      </c>
    </row>
    <row r="73" spans="1:19" ht="39">
      <c r="A73" s="70" t="s">
        <v>157</v>
      </c>
      <c r="B73" s="56" t="s">
        <v>170</v>
      </c>
      <c r="C73" s="54" t="s">
        <v>198</v>
      </c>
      <c r="D73" s="88">
        <v>18.3</v>
      </c>
      <c r="E73" s="126"/>
      <c r="F73" s="104">
        <f t="shared" si="11"/>
        <v>0</v>
      </c>
    </row>
    <row r="74" spans="1:19">
      <c r="A74" s="69" t="s">
        <v>48</v>
      </c>
      <c r="B74" s="63" t="s">
        <v>49</v>
      </c>
      <c r="C74" s="54"/>
      <c r="D74" s="105"/>
      <c r="E74" s="126"/>
      <c r="F74" s="104"/>
    </row>
    <row r="75" spans="1:19" ht="52">
      <c r="A75" s="70"/>
      <c r="B75" s="56" t="s">
        <v>66</v>
      </c>
      <c r="C75" s="54"/>
      <c r="D75" s="105"/>
      <c r="E75" s="126"/>
      <c r="F75" s="104"/>
    </row>
    <row r="76" spans="1:19" ht="65">
      <c r="A76" s="70" t="s">
        <v>92</v>
      </c>
      <c r="B76" s="56" t="s">
        <v>50</v>
      </c>
      <c r="C76" s="54"/>
      <c r="D76" s="105"/>
      <c r="E76" s="126"/>
      <c r="F76" s="104"/>
      <c r="I76" s="596"/>
      <c r="J76" s="596"/>
      <c r="K76" s="596"/>
      <c r="L76" s="596"/>
      <c r="M76" s="596"/>
      <c r="O76" s="596"/>
      <c r="P76" s="596"/>
      <c r="Q76" s="596"/>
      <c r="R76" s="596"/>
      <c r="S76" s="596"/>
    </row>
    <row r="77" spans="1:19">
      <c r="A77" s="70"/>
      <c r="B77" s="56" t="s">
        <v>77</v>
      </c>
      <c r="C77" s="54" t="s">
        <v>198</v>
      </c>
      <c r="D77" s="88">
        <v>64.08</v>
      </c>
      <c r="E77" s="126"/>
      <c r="F77" s="104">
        <f>$D77*E77</f>
        <v>0</v>
      </c>
    </row>
    <row r="78" spans="1:19">
      <c r="A78" s="70"/>
      <c r="B78" s="56" t="s">
        <v>78</v>
      </c>
      <c r="C78" s="54" t="s">
        <v>198</v>
      </c>
      <c r="D78" s="88">
        <v>59.4</v>
      </c>
      <c r="E78" s="126"/>
      <c r="F78" s="104">
        <f t="shared" ref="F78" si="12">$D78*E78</f>
        <v>0</v>
      </c>
    </row>
    <row r="79" spans="1:19">
      <c r="A79" s="57"/>
      <c r="B79" s="58" t="s">
        <v>51</v>
      </c>
      <c r="C79" s="57"/>
      <c r="D79" s="57"/>
      <c r="E79" s="119"/>
      <c r="F79" s="99">
        <f>SUM(F70:F78)</f>
        <v>0</v>
      </c>
    </row>
    <row r="80" spans="1:19">
      <c r="A80" s="52" t="s">
        <v>52</v>
      </c>
      <c r="B80" s="59" t="s">
        <v>140</v>
      </c>
      <c r="C80" s="52"/>
      <c r="D80" s="106"/>
      <c r="E80" s="161"/>
      <c r="F80" s="97"/>
    </row>
    <row r="81" spans="1:6" ht="39">
      <c r="A81" s="54"/>
      <c r="B81" s="55" t="s">
        <v>194</v>
      </c>
      <c r="C81" s="172"/>
      <c r="D81" s="92"/>
      <c r="E81" s="160"/>
      <c r="F81" s="127"/>
    </row>
    <row r="82" spans="1:6" ht="39">
      <c r="A82" s="54" t="s">
        <v>141</v>
      </c>
      <c r="B82" s="64" t="s">
        <v>370</v>
      </c>
      <c r="C82" s="54" t="s">
        <v>115</v>
      </c>
      <c r="D82" s="88">
        <v>6</v>
      </c>
      <c r="E82" s="158"/>
      <c r="F82" s="127">
        <f t="shared" ref="F82:F83" si="13">$D82*E82</f>
        <v>0</v>
      </c>
    </row>
    <row r="83" spans="1:6" ht="39">
      <c r="A83" s="54" t="s">
        <v>172</v>
      </c>
      <c r="B83" s="64" t="s">
        <v>195</v>
      </c>
      <c r="C83" s="54" t="s">
        <v>115</v>
      </c>
      <c r="D83" s="88">
        <v>7</v>
      </c>
      <c r="E83" s="158"/>
      <c r="F83" s="127">
        <f t="shared" si="13"/>
        <v>0</v>
      </c>
    </row>
    <row r="84" spans="1:6">
      <c r="A84" s="57"/>
      <c r="B84" s="58" t="s">
        <v>53</v>
      </c>
      <c r="C84" s="57"/>
      <c r="D84" s="99"/>
      <c r="E84" s="119"/>
      <c r="F84" s="99">
        <f>SUM(F82:F83)</f>
        <v>0</v>
      </c>
    </row>
    <row r="85" spans="1:6" ht="26">
      <c r="A85" s="537" t="s">
        <v>54</v>
      </c>
      <c r="B85" s="59" t="s">
        <v>277</v>
      </c>
      <c r="C85" s="539"/>
      <c r="D85" s="540"/>
      <c r="E85" s="541"/>
      <c r="F85" s="540"/>
    </row>
    <row r="86" spans="1:6" ht="117">
      <c r="A86" s="542"/>
      <c r="B86" s="543" t="s">
        <v>67</v>
      </c>
      <c r="C86" s="544"/>
      <c r="D86" s="545"/>
      <c r="E86" s="546"/>
      <c r="F86" s="547"/>
    </row>
    <row r="87" spans="1:6" ht="52">
      <c r="A87" s="542" t="s">
        <v>69</v>
      </c>
      <c r="B87" s="548" t="s">
        <v>951</v>
      </c>
      <c r="C87" s="54" t="s">
        <v>4</v>
      </c>
      <c r="D87" s="524">
        <v>1</v>
      </c>
      <c r="E87" s="549"/>
      <c r="F87" s="536">
        <f t="shared" ref="F87:F94" si="14">D87*E87</f>
        <v>0</v>
      </c>
    </row>
    <row r="88" spans="1:6" ht="52">
      <c r="A88" s="542" t="s">
        <v>70</v>
      </c>
      <c r="B88" s="548" t="s">
        <v>952</v>
      </c>
      <c r="C88" s="54" t="s">
        <v>117</v>
      </c>
      <c r="D88" s="524">
        <v>1</v>
      </c>
      <c r="E88" s="549"/>
      <c r="F88" s="536">
        <f t="shared" si="14"/>
        <v>0</v>
      </c>
    </row>
    <row r="89" spans="1:6" ht="39">
      <c r="A89" s="542" t="s">
        <v>71</v>
      </c>
      <c r="B89" s="548" t="s">
        <v>953</v>
      </c>
      <c r="C89" s="54" t="s">
        <v>117</v>
      </c>
      <c r="D89" s="524">
        <v>1</v>
      </c>
      <c r="E89" s="549"/>
      <c r="F89" s="536">
        <f t="shared" si="14"/>
        <v>0</v>
      </c>
    </row>
    <row r="90" spans="1:6" ht="26">
      <c r="A90" s="542" t="s">
        <v>72</v>
      </c>
      <c r="B90" s="548" t="s">
        <v>954</v>
      </c>
      <c r="C90" s="54" t="s">
        <v>117</v>
      </c>
      <c r="D90" s="524">
        <v>3</v>
      </c>
      <c r="E90" s="549"/>
      <c r="F90" s="536">
        <f t="shared" si="14"/>
        <v>0</v>
      </c>
    </row>
    <row r="91" spans="1:6" ht="26">
      <c r="A91" s="542" t="s">
        <v>134</v>
      </c>
      <c r="B91" s="548" t="s">
        <v>955</v>
      </c>
      <c r="C91" s="54" t="s">
        <v>117</v>
      </c>
      <c r="D91" s="524">
        <v>2</v>
      </c>
      <c r="E91" s="549"/>
      <c r="F91" s="536">
        <f t="shared" si="14"/>
        <v>0</v>
      </c>
    </row>
    <row r="92" spans="1:6" ht="52">
      <c r="A92" s="542" t="s">
        <v>73</v>
      </c>
      <c r="B92" s="548" t="s">
        <v>956</v>
      </c>
      <c r="C92" s="54" t="s">
        <v>117</v>
      </c>
      <c r="D92" s="524">
        <v>3</v>
      </c>
      <c r="E92" s="549"/>
      <c r="F92" s="536">
        <f t="shared" si="14"/>
        <v>0</v>
      </c>
    </row>
    <row r="93" spans="1:6" ht="39">
      <c r="A93" s="542" t="s">
        <v>136</v>
      </c>
      <c r="B93" s="548" t="s">
        <v>957</v>
      </c>
      <c r="C93" s="54" t="s">
        <v>117</v>
      </c>
      <c r="D93" s="524">
        <v>1</v>
      </c>
      <c r="E93" s="549"/>
      <c r="F93" s="536">
        <f t="shared" si="14"/>
        <v>0</v>
      </c>
    </row>
    <row r="94" spans="1:6" ht="39">
      <c r="A94" s="542" t="s">
        <v>207</v>
      </c>
      <c r="B94" s="543" t="s">
        <v>1012</v>
      </c>
      <c r="C94" s="54" t="s">
        <v>4</v>
      </c>
      <c r="D94" s="524">
        <v>1</v>
      </c>
      <c r="E94" s="549"/>
      <c r="F94" s="536">
        <f t="shared" si="14"/>
        <v>0</v>
      </c>
    </row>
    <row r="95" spans="1:6">
      <c r="A95" s="71"/>
      <c r="B95" s="58" t="s">
        <v>56</v>
      </c>
      <c r="C95" s="57"/>
      <c r="D95" s="57"/>
      <c r="E95" s="119"/>
      <c r="F95" s="135">
        <f>SUM(F85:F94)</f>
        <v>0</v>
      </c>
    </row>
    <row r="96" spans="1:6">
      <c r="A96" s="537" t="s">
        <v>161</v>
      </c>
      <c r="B96" s="538" t="s">
        <v>958</v>
      </c>
      <c r="C96" s="539"/>
      <c r="D96" s="540"/>
      <c r="E96" s="541"/>
      <c r="F96" s="540"/>
    </row>
    <row r="97" spans="1:6" ht="65">
      <c r="A97" s="542" t="s">
        <v>162</v>
      </c>
      <c r="B97" s="548" t="s">
        <v>959</v>
      </c>
      <c r="C97" s="544" t="s">
        <v>117</v>
      </c>
      <c r="D97" s="524">
        <v>3</v>
      </c>
      <c r="E97" s="549"/>
      <c r="F97" s="536">
        <f t="shared" ref="F97:F98" si="15">D97*E97</f>
        <v>0</v>
      </c>
    </row>
    <row r="98" spans="1:6" ht="78">
      <c r="A98" s="542" t="s">
        <v>163</v>
      </c>
      <c r="B98" s="548" t="s">
        <v>960</v>
      </c>
      <c r="C98" s="544" t="s">
        <v>117</v>
      </c>
      <c r="D98" s="524">
        <v>1</v>
      </c>
      <c r="E98" s="549"/>
      <c r="F98" s="536">
        <f t="shared" si="15"/>
        <v>0</v>
      </c>
    </row>
    <row r="99" spans="1:6">
      <c r="A99" s="522"/>
      <c r="B99" s="528" t="s">
        <v>160</v>
      </c>
      <c r="C99" s="522"/>
      <c r="D99" s="550"/>
      <c r="E99" s="535"/>
      <c r="F99" s="551">
        <f>SUM(F97:F98)</f>
        <v>0</v>
      </c>
    </row>
    <row r="100" spans="1:6">
      <c r="A100" s="537" t="s">
        <v>185</v>
      </c>
      <c r="B100" s="538" t="s">
        <v>961</v>
      </c>
      <c r="C100" s="539"/>
      <c r="D100" s="540"/>
      <c r="E100" s="541"/>
      <c r="F100" s="540"/>
    </row>
    <row r="101" spans="1:6" ht="117">
      <c r="A101" s="542" t="s">
        <v>186</v>
      </c>
      <c r="B101" s="548" t="s">
        <v>962</v>
      </c>
      <c r="C101" s="544" t="s">
        <v>117</v>
      </c>
      <c r="D101" s="524">
        <v>1</v>
      </c>
      <c r="E101" s="549"/>
      <c r="F101" s="536">
        <f t="shared" ref="F101:F102" si="16">D101*E101</f>
        <v>0</v>
      </c>
    </row>
    <row r="102" spans="1:6" ht="156">
      <c r="A102" s="542" t="s">
        <v>447</v>
      </c>
      <c r="B102" s="548" t="s">
        <v>963</v>
      </c>
      <c r="C102" s="544" t="s">
        <v>117</v>
      </c>
      <c r="D102" s="524">
        <v>1</v>
      </c>
      <c r="E102" s="549"/>
      <c r="F102" s="536">
        <f t="shared" si="16"/>
        <v>0</v>
      </c>
    </row>
    <row r="103" spans="1:6">
      <c r="A103" s="522"/>
      <c r="B103" s="528" t="s">
        <v>296</v>
      </c>
      <c r="C103" s="522"/>
      <c r="D103" s="550"/>
      <c r="E103" s="535"/>
      <c r="F103" s="551">
        <f>SUM(F101:F102)</f>
        <v>0</v>
      </c>
    </row>
    <row r="104" spans="1:6">
      <c r="A104" s="520"/>
      <c r="B104" s="573" t="s">
        <v>966</v>
      </c>
      <c r="C104" s="573"/>
      <c r="D104" s="108"/>
      <c r="E104" s="41"/>
      <c r="F104" s="42">
        <f>SUM(F103+F99+F95+F84+F79+F67+F62+F51+F45+F28+F24)</f>
        <v>0</v>
      </c>
    </row>
    <row r="105" spans="1:6">
      <c r="A105" s="520"/>
      <c r="B105" s="573" t="s">
        <v>964</v>
      </c>
      <c r="C105" s="573"/>
      <c r="D105" s="108"/>
      <c r="E105" s="41"/>
      <c r="F105" s="42">
        <f>F104+F20</f>
        <v>0</v>
      </c>
    </row>
  </sheetData>
  <sheetProtection algorithmName="SHA-512" hashValue="OFSp+cMQaV/pG3cXqC2pVajrETj9t8Zpu3E/WLr9RYzg/Q3pHU1V0st8ylB4uEL9WfJh7tzNDJwsybjilE5i7g==" saltValue="ZCGJtlGfLREvxsQP8b5IJA==" spinCount="100000" sheet="1" objects="1" scenarios="1"/>
  <protectedRanges>
    <protectedRange sqref="E10:E11" name="Range1_8"/>
    <protectedRange sqref="E60 E95 E23:E52 E62:E81 E84" name="Range1"/>
    <protectedRange sqref="E61" name="Range1_1"/>
    <protectedRange sqref="E82:E83" name="Range1_7"/>
    <protectedRange sqref="E85:E86" name="Range1_2_1"/>
    <protectedRange sqref="E87:E94" name="Range1_2_2"/>
    <protectedRange sqref="E96:E104" name="Range1_2_3"/>
    <protectedRange sqref="E105" name="Range1_3"/>
    <protectedRange sqref="E58" name="Range1_10_1"/>
    <protectedRange sqref="E53" name="Range1_14_1_1_1"/>
    <protectedRange sqref="E57" name="Range1_13_1"/>
  </protectedRanges>
  <mergeCells count="9">
    <mergeCell ref="A1:F1"/>
    <mergeCell ref="A2:F2"/>
    <mergeCell ref="A3:F3"/>
    <mergeCell ref="O76:S76"/>
    <mergeCell ref="A4:F4"/>
    <mergeCell ref="A21:F21"/>
    <mergeCell ref="B104:C104"/>
    <mergeCell ref="B105:C105"/>
    <mergeCell ref="I76:M76"/>
  </mergeCells>
  <phoneticPr fontId="11" type="noConversion"/>
  <pageMargins left="0.7" right="0.7" top="0.359375" bottom="0.75" header="0.3" footer="0.3"/>
  <pageSetup scale="98" fitToHeight="0" orientation="portrait" r:id="rId1"/>
  <rowBreaks count="3" manualBreakCount="3">
    <brk id="45" max="5" man="1"/>
    <brk id="84" max="5" man="1"/>
    <brk id="99" max="5" man="1"/>
  </rowBreaks>
  <ignoredErrors>
    <ignoredError sqref="A1:A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810D-92D9-4A5E-853B-01B0B510F565}">
  <sheetPr>
    <tabColor theme="4"/>
    <pageSetUpPr fitToPage="1"/>
  </sheetPr>
  <dimension ref="A1:G28"/>
  <sheetViews>
    <sheetView view="pageBreakPreview" topLeftCell="A18" zoomScaleNormal="100" zoomScaleSheetLayoutView="100" workbookViewId="0">
      <selection activeCell="H26" sqref="H26"/>
    </sheetView>
  </sheetViews>
  <sheetFormatPr baseColWidth="10" defaultColWidth="8.83203125" defaultRowHeight="15"/>
  <cols>
    <col min="1" max="1" width="8.1640625" customWidth="1"/>
    <col min="2" max="2" width="52.1640625" customWidth="1"/>
    <col min="3" max="3" width="6.1640625" customWidth="1"/>
    <col min="4" max="4" width="7.83203125" customWidth="1"/>
    <col min="5" max="5" width="10.5" customWidth="1"/>
    <col min="6" max="6" width="13.83203125" customWidth="1"/>
    <col min="7" max="7" width="10.5" customWidth="1"/>
  </cols>
  <sheetData>
    <row r="1" spans="1:7" ht="14.5" customHeight="1">
      <c r="A1" s="574" t="str">
        <f>Preliminaries!A1</f>
        <v>SINAAN</v>
      </c>
      <c r="B1" s="575"/>
      <c r="C1" s="575"/>
      <c r="D1" s="575"/>
      <c r="E1" s="575"/>
      <c r="F1" s="576"/>
    </row>
    <row r="2" spans="1:7" ht="14.5" customHeight="1">
      <c r="A2" s="574" t="str">
        <f>Preliminaries!A2</f>
        <v>Garowe Community Cohesion and Green Cultural Park</v>
      </c>
      <c r="B2" s="575"/>
      <c r="C2" s="575"/>
      <c r="D2" s="575"/>
      <c r="E2" s="575"/>
      <c r="F2" s="576"/>
    </row>
    <row r="3" spans="1:7" ht="14.5" customHeight="1">
      <c r="A3" s="574" t="s">
        <v>1020</v>
      </c>
      <c r="B3" s="575"/>
      <c r="C3" s="575"/>
      <c r="D3" s="575"/>
      <c r="E3" s="575"/>
      <c r="F3" s="576"/>
    </row>
    <row r="4" spans="1:7" hidden="1">
      <c r="A4" s="600"/>
      <c r="B4" s="600"/>
      <c r="C4" s="600"/>
      <c r="D4" s="600"/>
      <c r="E4" s="600"/>
      <c r="F4" s="600"/>
    </row>
    <row r="5" spans="1:7" ht="23">
      <c r="A5" s="601" t="s">
        <v>831</v>
      </c>
      <c r="B5" s="601"/>
      <c r="C5" s="601"/>
      <c r="D5" s="601"/>
      <c r="E5" s="601"/>
      <c r="F5" s="601"/>
    </row>
    <row r="6" spans="1:7" ht="32.5" customHeight="1">
      <c r="A6" s="389" t="s">
        <v>4</v>
      </c>
      <c r="B6" s="390" t="s">
        <v>5</v>
      </c>
      <c r="C6" s="391" t="s">
        <v>6</v>
      </c>
      <c r="D6" s="392" t="s">
        <v>7</v>
      </c>
      <c r="E6" s="36" t="s">
        <v>1018</v>
      </c>
      <c r="F6" s="38" t="s">
        <v>1019</v>
      </c>
      <c r="G6" s="152"/>
    </row>
    <row r="7" spans="1:7" ht="19.25" customHeight="1">
      <c r="A7" s="599" t="s">
        <v>899</v>
      </c>
      <c r="B7" s="599"/>
      <c r="C7" s="599"/>
      <c r="D7" s="599"/>
      <c r="E7" s="599"/>
      <c r="F7" s="390"/>
      <c r="G7" s="152"/>
    </row>
    <row r="8" spans="1:7">
      <c r="A8" s="393" t="s">
        <v>8</v>
      </c>
      <c r="B8" s="394" t="s">
        <v>13</v>
      </c>
      <c r="C8" s="395"/>
      <c r="D8" s="396"/>
      <c r="E8" s="397"/>
      <c r="F8" s="398"/>
    </row>
    <row r="9" spans="1:7" ht="26">
      <c r="A9" s="399" t="s">
        <v>506</v>
      </c>
      <c r="B9" s="56" t="s">
        <v>900</v>
      </c>
      <c r="C9" s="84" t="s">
        <v>29</v>
      </c>
      <c r="D9" s="85">
        <v>3025</v>
      </c>
      <c r="E9" s="360"/>
      <c r="F9" s="372">
        <f>D9*E9</f>
        <v>0</v>
      </c>
    </row>
    <row r="10" spans="1:7" ht="26">
      <c r="A10" s="399" t="s">
        <v>554</v>
      </c>
      <c r="B10" s="56" t="s">
        <v>901</v>
      </c>
      <c r="C10" s="84" t="s">
        <v>555</v>
      </c>
      <c r="D10" s="85">
        <v>65.34</v>
      </c>
      <c r="E10" s="360"/>
      <c r="F10" s="372">
        <f>D10*E10</f>
        <v>0</v>
      </c>
    </row>
    <row r="11" spans="1:7">
      <c r="A11" s="400"/>
      <c r="B11" s="401" t="s">
        <v>11</v>
      </c>
      <c r="C11" s="400"/>
      <c r="D11" s="400"/>
      <c r="E11" s="402"/>
      <c r="F11" s="403">
        <f>SUM(F9:F10)</f>
        <v>0</v>
      </c>
    </row>
    <row r="12" spans="1:7">
      <c r="A12" s="404" t="s">
        <v>12</v>
      </c>
      <c r="B12" s="394" t="s">
        <v>197</v>
      </c>
      <c r="C12" s="405"/>
      <c r="D12" s="405"/>
      <c r="E12" s="406"/>
      <c r="F12" s="407"/>
    </row>
    <row r="13" spans="1:7" ht="86.5" customHeight="1">
      <c r="A13" s="399" t="s">
        <v>507</v>
      </c>
      <c r="B13" s="56" t="s">
        <v>902</v>
      </c>
      <c r="C13" s="84" t="s">
        <v>555</v>
      </c>
      <c r="D13" s="85">
        <v>20.059999999999999</v>
      </c>
      <c r="E13" s="360"/>
      <c r="F13" s="372">
        <f t="shared" ref="F13:F15" si="0">D13*E13</f>
        <v>0</v>
      </c>
    </row>
    <row r="14" spans="1:7" ht="75" customHeight="1">
      <c r="A14" s="399" t="s">
        <v>508</v>
      </c>
      <c r="B14" s="56" t="s">
        <v>903</v>
      </c>
      <c r="C14" s="84" t="s">
        <v>183</v>
      </c>
      <c r="D14" s="85">
        <v>1892</v>
      </c>
      <c r="E14" s="360"/>
      <c r="F14" s="372">
        <f t="shared" si="0"/>
        <v>0</v>
      </c>
    </row>
    <row r="15" spans="1:7" ht="21.5" customHeight="1">
      <c r="A15" s="399" t="s">
        <v>165</v>
      </c>
      <c r="B15" s="56" t="s">
        <v>904</v>
      </c>
      <c r="C15" s="84" t="s">
        <v>905</v>
      </c>
      <c r="D15" s="85">
        <v>121</v>
      </c>
      <c r="E15" s="360"/>
      <c r="F15" s="372">
        <f t="shared" si="0"/>
        <v>0</v>
      </c>
    </row>
    <row r="16" spans="1:7">
      <c r="A16" s="351"/>
      <c r="B16" s="353"/>
      <c r="C16" s="351"/>
      <c r="D16" s="385"/>
      <c r="E16" s="354"/>
      <c r="F16" s="366">
        <f>SUM(F13:F15)</f>
        <v>0</v>
      </c>
    </row>
    <row r="17" spans="1:6">
      <c r="A17" s="412" t="s">
        <v>18</v>
      </c>
      <c r="B17" s="413" t="s">
        <v>32</v>
      </c>
      <c r="C17" s="413"/>
      <c r="D17" s="414"/>
      <c r="E17" s="415"/>
      <c r="F17" s="416"/>
    </row>
    <row r="18" spans="1:6" ht="66.5" customHeight="1">
      <c r="A18" s="386" t="s">
        <v>509</v>
      </c>
      <c r="B18" s="56" t="s">
        <v>906</v>
      </c>
      <c r="C18" s="417" t="s">
        <v>23</v>
      </c>
      <c r="D18" s="85">
        <v>9822</v>
      </c>
      <c r="E18" s="387"/>
      <c r="F18" s="388">
        <f>$D18*E18</f>
        <v>0</v>
      </c>
    </row>
    <row r="19" spans="1:6" ht="30" customHeight="1">
      <c r="A19" s="386" t="s">
        <v>510</v>
      </c>
      <c r="B19" s="56" t="s">
        <v>907</v>
      </c>
      <c r="C19" s="508" t="s">
        <v>908</v>
      </c>
      <c r="D19" s="85">
        <v>121</v>
      </c>
      <c r="E19" s="387"/>
      <c r="F19" s="388">
        <f t="shared" ref="F19:F20" si="1">$D19*E19</f>
        <v>0</v>
      </c>
    </row>
    <row r="20" spans="1:6" ht="27.5" customHeight="1">
      <c r="A20" s="386" t="s">
        <v>511</v>
      </c>
      <c r="B20" s="56" t="s">
        <v>909</v>
      </c>
      <c r="C20" s="508" t="s">
        <v>832</v>
      </c>
      <c r="D20" s="85">
        <v>1</v>
      </c>
      <c r="E20" s="387"/>
      <c r="F20" s="388">
        <f t="shared" si="1"/>
        <v>0</v>
      </c>
    </row>
    <row r="21" spans="1:6" ht="15" customHeight="1">
      <c r="A21" s="408"/>
      <c r="B21" s="409" t="s">
        <v>30</v>
      </c>
      <c r="C21" s="408"/>
      <c r="D21" s="418"/>
      <c r="E21" s="410"/>
      <c r="F21" s="411">
        <f>SUM(F18:F20)</f>
        <v>0</v>
      </c>
    </row>
    <row r="22" spans="1:6" ht="15" customHeight="1">
      <c r="A22" s="412" t="s">
        <v>31</v>
      </c>
      <c r="B22" s="413" t="s">
        <v>910</v>
      </c>
      <c r="C22" s="413"/>
      <c r="D22" s="414"/>
      <c r="E22" s="415"/>
      <c r="F22" s="416"/>
    </row>
    <row r="23" spans="1:6" ht="34.75" customHeight="1">
      <c r="A23" s="386" t="s">
        <v>204</v>
      </c>
      <c r="B23" s="56" t="s">
        <v>911</v>
      </c>
      <c r="C23" s="417" t="s">
        <v>29</v>
      </c>
      <c r="D23" s="85">
        <v>704</v>
      </c>
      <c r="E23" s="387"/>
      <c r="F23" s="388">
        <f>D23*E23</f>
        <v>0</v>
      </c>
    </row>
    <row r="24" spans="1:6" ht="15" customHeight="1">
      <c r="A24" s="408"/>
      <c r="B24" s="409" t="s">
        <v>35</v>
      </c>
      <c r="C24" s="408"/>
      <c r="D24" s="418"/>
      <c r="E24" s="410"/>
      <c r="F24" s="411">
        <f>SUM(F23)</f>
        <v>0</v>
      </c>
    </row>
    <row r="25" spans="1:6" ht="15" customHeight="1">
      <c r="A25" s="412" t="s">
        <v>36</v>
      </c>
      <c r="B25" s="413" t="s">
        <v>912</v>
      </c>
      <c r="C25" s="413"/>
      <c r="D25" s="414"/>
      <c r="E25" s="415"/>
      <c r="F25" s="416"/>
    </row>
    <row r="26" spans="1:6" ht="42" customHeight="1">
      <c r="A26" s="386" t="s">
        <v>494</v>
      </c>
      <c r="B26" s="56" t="s">
        <v>913</v>
      </c>
      <c r="C26" s="417" t="s">
        <v>29</v>
      </c>
      <c r="D26" s="85">
        <v>2750</v>
      </c>
      <c r="E26" s="387"/>
      <c r="F26" s="388">
        <f>D26*E26</f>
        <v>0</v>
      </c>
    </row>
    <row r="27" spans="1:6" ht="15" customHeight="1">
      <c r="A27" s="408"/>
      <c r="B27" s="409" t="s">
        <v>40</v>
      </c>
      <c r="C27" s="408"/>
      <c r="D27" s="418"/>
      <c r="E27" s="410"/>
      <c r="F27" s="411">
        <f>SUM(F26)</f>
        <v>0</v>
      </c>
    </row>
    <row r="28" spans="1:6" ht="14.5" customHeight="1">
      <c r="A28" s="598" t="s">
        <v>1013</v>
      </c>
      <c r="B28" s="598"/>
      <c r="C28" s="419"/>
      <c r="D28" s="420"/>
      <c r="E28" s="421"/>
      <c r="F28" s="422">
        <f>F27+F24+F21+F16+F11</f>
        <v>0</v>
      </c>
    </row>
  </sheetData>
  <sheetProtection algorithmName="SHA-512" hashValue="+TGKSkQeSY7vOAZN1/AkS/60cQphhKSXT+vVw0qg/ArLqJdfkYTxAUFXQJYQzAXN/SllmNXzHrKkRhTdUsH7tg==" saltValue="9ZMWYq742RKREf289NXm6g==" spinCount="100000" sheet="1" objects="1" scenarios="1"/>
  <protectedRanges>
    <protectedRange sqref="E9:E12 E16:E28" name="Range1_6"/>
    <protectedRange sqref="E13:E15" name="Range1_8"/>
  </protectedRanges>
  <mergeCells count="7">
    <mergeCell ref="A28:B28"/>
    <mergeCell ref="A7:E7"/>
    <mergeCell ref="A1:F1"/>
    <mergeCell ref="A2:F2"/>
    <mergeCell ref="A3:F3"/>
    <mergeCell ref="A4:F4"/>
    <mergeCell ref="A5:F5"/>
  </mergeCells>
  <phoneticPr fontId="11" type="noConversion"/>
  <pageMargins left="0.7" right="0.7" top="0.359375" bottom="0.75" header="0.3" footer="0.3"/>
  <pageSetup scale="86"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FB55-EAE6-4E4A-BA0A-6120AB6903F6}">
  <sheetPr>
    <tabColor theme="4"/>
    <pageSetUpPr fitToPage="1"/>
  </sheetPr>
  <dimension ref="A1:F10"/>
  <sheetViews>
    <sheetView view="pageBreakPreview" zoomScaleNormal="100" zoomScaleSheetLayoutView="100" workbookViewId="0">
      <selection activeCell="B13" sqref="B13"/>
    </sheetView>
  </sheetViews>
  <sheetFormatPr baseColWidth="10" defaultColWidth="8.83203125" defaultRowHeight="15"/>
  <cols>
    <col min="2" max="2" width="45.1640625" customWidth="1"/>
    <col min="4" max="5" width="9" bestFit="1" customWidth="1"/>
    <col min="6" max="6" width="12.33203125" bestFit="1" customWidth="1"/>
  </cols>
  <sheetData>
    <row r="1" spans="1:6">
      <c r="A1" s="574" t="str">
        <f>Preliminaries!A1</f>
        <v>SINAAN</v>
      </c>
      <c r="B1" s="575"/>
      <c r="C1" s="575"/>
      <c r="D1" s="575"/>
      <c r="E1" s="575"/>
      <c r="F1" s="576"/>
    </row>
    <row r="2" spans="1:6">
      <c r="A2" s="574" t="str">
        <f>Preliminaries!A2</f>
        <v>Garowe Community Cohesion and Green Cultural Park</v>
      </c>
      <c r="B2" s="575"/>
      <c r="C2" s="575"/>
      <c r="D2" s="575"/>
      <c r="E2" s="575"/>
      <c r="F2" s="576"/>
    </row>
    <row r="3" spans="1:6">
      <c r="A3" s="574" t="s">
        <v>1020</v>
      </c>
      <c r="B3" s="575"/>
      <c r="C3" s="575"/>
      <c r="D3" s="575"/>
      <c r="E3" s="575"/>
      <c r="F3" s="576"/>
    </row>
    <row r="4" spans="1:6" ht="1" customHeight="1">
      <c r="A4" s="574"/>
      <c r="B4" s="575"/>
      <c r="C4" s="575"/>
      <c r="D4" s="575"/>
      <c r="E4" s="575"/>
      <c r="F4" s="576"/>
    </row>
    <row r="5" spans="1:6" ht="23">
      <c r="A5" s="595" t="s">
        <v>877</v>
      </c>
      <c r="B5" s="595"/>
      <c r="C5" s="595"/>
      <c r="D5" s="595"/>
      <c r="E5" s="595"/>
      <c r="F5" s="595"/>
    </row>
    <row r="6" spans="1:6" ht="42">
      <c r="A6" s="362" t="s">
        <v>4</v>
      </c>
      <c r="B6" s="363" t="s">
        <v>5</v>
      </c>
      <c r="C6" s="364" t="s">
        <v>6</v>
      </c>
      <c r="D6" s="365" t="s">
        <v>7</v>
      </c>
      <c r="E6" s="36" t="s">
        <v>1018</v>
      </c>
      <c r="F6" s="38" t="s">
        <v>1019</v>
      </c>
    </row>
    <row r="7" spans="1:6" ht="24" customHeight="1">
      <c r="A7" s="359" t="s">
        <v>506</v>
      </c>
      <c r="B7" s="346" t="s">
        <v>818</v>
      </c>
      <c r="C7" s="288" t="s">
        <v>198</v>
      </c>
      <c r="D7" s="328">
        <f>(350*12)+(94.5*5)+(25*15)</f>
        <v>5047.5</v>
      </c>
      <c r="E7" s="360"/>
      <c r="F7" s="361">
        <f t="shared" ref="F7" si="0">$D7*E7</f>
        <v>0</v>
      </c>
    </row>
    <row r="8" spans="1:6" ht="31.75" customHeight="1">
      <c r="A8" s="359" t="s">
        <v>554</v>
      </c>
      <c r="B8" s="346" t="s">
        <v>830</v>
      </c>
      <c r="C8" s="288" t="s">
        <v>142</v>
      </c>
      <c r="D8" s="328">
        <f>D7*0.15</f>
        <v>757.125</v>
      </c>
      <c r="E8" s="360"/>
      <c r="F8" s="361">
        <f t="shared" ref="F8" si="1">$D8*E8</f>
        <v>0</v>
      </c>
    </row>
    <row r="9" spans="1:6">
      <c r="A9" s="351"/>
      <c r="B9" s="353" t="s">
        <v>11</v>
      </c>
      <c r="C9" s="351"/>
      <c r="D9" s="351"/>
      <c r="E9" s="354"/>
      <c r="F9" s="366">
        <f>SUM(F7:F8)</f>
        <v>0</v>
      </c>
    </row>
    <row r="10" spans="1:6">
      <c r="A10" s="602" t="s">
        <v>137</v>
      </c>
      <c r="B10" s="602"/>
      <c r="C10" s="367"/>
      <c r="D10" s="368"/>
      <c r="E10" s="369"/>
      <c r="F10" s="370">
        <f>F9</f>
        <v>0</v>
      </c>
    </row>
  </sheetData>
  <sheetProtection algorithmName="SHA-512" hashValue="XZu+L+5/ZsSwdEBaKeNuX+v99s4B5dRvTtnQAT4GXvLK0/grkpQhfV2lODmyBtOTq1lAwrnEtacIufV8JpBnLw==" saltValue="wH32yzf7/vIGZ75pySK0lA==" spinCount="100000" sheet="1" objects="1" scenarios="1"/>
  <protectedRanges>
    <protectedRange sqref="E7:E9" name="Range1_6"/>
    <protectedRange sqref="E10" name="Range1_6_1"/>
  </protectedRanges>
  <mergeCells count="6">
    <mergeCell ref="A10:B10"/>
    <mergeCell ref="A1:F1"/>
    <mergeCell ref="A2:F2"/>
    <mergeCell ref="A3:F3"/>
    <mergeCell ref="A4:F4"/>
    <mergeCell ref="A5:F5"/>
  </mergeCells>
  <pageMargins left="0.7" right="0.7" top="0.3593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C789-827F-4566-B5F8-2E18B9C42AD9}">
  <sheetPr>
    <tabColor theme="4"/>
    <pageSetUpPr fitToPage="1"/>
  </sheetPr>
  <dimension ref="A1:G22"/>
  <sheetViews>
    <sheetView view="pageBreakPreview" topLeftCell="A8"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16384" width="8.83203125" style="1"/>
  </cols>
  <sheetData>
    <row r="1" spans="1:7" ht="14.5" customHeight="1">
      <c r="A1" s="574" t="s">
        <v>215</v>
      </c>
      <c r="B1" s="575"/>
      <c r="C1" s="575"/>
      <c r="D1" s="575"/>
      <c r="E1" s="575"/>
      <c r="F1" s="576"/>
    </row>
    <row r="2" spans="1:7" ht="22" customHeight="1">
      <c r="A2" s="574" t="s">
        <v>938</v>
      </c>
      <c r="B2" s="575"/>
      <c r="C2" s="575"/>
      <c r="D2" s="575"/>
      <c r="E2" s="575"/>
      <c r="F2" s="576"/>
    </row>
    <row r="3" spans="1:7" ht="14.5" customHeight="1">
      <c r="A3" s="574" t="s">
        <v>1020</v>
      </c>
      <c r="B3" s="575"/>
      <c r="C3" s="575"/>
      <c r="D3" s="575"/>
      <c r="E3" s="575"/>
      <c r="F3" s="576"/>
    </row>
    <row r="4" spans="1:7" ht="1" customHeight="1">
      <c r="A4" s="574"/>
      <c r="B4" s="575"/>
      <c r="C4" s="575"/>
      <c r="D4" s="575"/>
      <c r="E4" s="575"/>
      <c r="F4" s="576"/>
    </row>
    <row r="5" spans="1:7" ht="23.5" customHeight="1">
      <c r="A5" s="83"/>
      <c r="B5" s="83"/>
      <c r="C5" s="83"/>
      <c r="D5" s="83"/>
      <c r="E5" s="83"/>
      <c r="F5" s="83"/>
    </row>
    <row r="6" spans="1:7" ht="23">
      <c r="A6" s="584" t="s">
        <v>148</v>
      </c>
      <c r="B6" s="584"/>
      <c r="C6" s="584"/>
      <c r="D6" s="584"/>
      <c r="E6" s="584"/>
      <c r="F6" s="584"/>
    </row>
    <row r="7" spans="1:7" ht="28">
      <c r="A7" s="608" t="s">
        <v>4</v>
      </c>
      <c r="B7" s="608" t="s">
        <v>5</v>
      </c>
      <c r="C7" s="608" t="s">
        <v>6</v>
      </c>
      <c r="D7" s="609" t="s">
        <v>7</v>
      </c>
      <c r="E7" s="36" t="s">
        <v>1018</v>
      </c>
      <c r="F7" s="610" t="s">
        <v>1019</v>
      </c>
    </row>
    <row r="8" spans="1:7" ht="17.5" customHeight="1">
      <c r="A8" s="611" t="s">
        <v>118</v>
      </c>
      <c r="B8" s="612"/>
      <c r="C8" s="612"/>
      <c r="D8" s="612"/>
      <c r="E8" s="612"/>
      <c r="F8" s="613"/>
      <c r="G8" s="151"/>
    </row>
    <row r="9" spans="1:7">
      <c r="A9" s="614"/>
      <c r="B9" s="65" t="s">
        <v>119</v>
      </c>
      <c r="C9" s="28"/>
      <c r="D9" s="615"/>
      <c r="E9" s="44"/>
      <c r="F9" s="616"/>
    </row>
    <row r="10" spans="1:7">
      <c r="A10" s="614">
        <v>1.1000000000000001</v>
      </c>
      <c r="B10" s="55" t="s">
        <v>120</v>
      </c>
      <c r="C10" s="28" t="s">
        <v>4</v>
      </c>
      <c r="D10" s="617">
        <v>1</v>
      </c>
      <c r="E10" s="605"/>
      <c r="F10" s="618">
        <f>E10*D10</f>
        <v>0</v>
      </c>
    </row>
    <row r="11" spans="1:7">
      <c r="A11" s="614"/>
      <c r="B11" s="65" t="s">
        <v>121</v>
      </c>
      <c r="C11" s="28"/>
      <c r="D11" s="617"/>
      <c r="E11" s="605"/>
      <c r="F11" s="618"/>
    </row>
    <row r="12" spans="1:7" ht="52">
      <c r="A12" s="614"/>
      <c r="B12" s="55" t="s">
        <v>122</v>
      </c>
      <c r="C12" s="28"/>
      <c r="D12" s="617"/>
      <c r="E12" s="605"/>
      <c r="F12" s="618"/>
    </row>
    <row r="13" spans="1:7">
      <c r="A13" s="614"/>
      <c r="B13" s="65" t="s">
        <v>123</v>
      </c>
      <c r="C13" s="28"/>
      <c r="D13" s="617"/>
      <c r="E13" s="605"/>
      <c r="F13" s="618"/>
    </row>
    <row r="14" spans="1:7" ht="26">
      <c r="A14" s="614">
        <v>1.2</v>
      </c>
      <c r="B14" s="55" t="s">
        <v>124</v>
      </c>
      <c r="C14" s="28" t="s">
        <v>4</v>
      </c>
      <c r="D14" s="617">
        <v>1</v>
      </c>
      <c r="E14" s="605"/>
      <c r="F14" s="618">
        <f>E14*D14</f>
        <v>0</v>
      </c>
    </row>
    <row r="15" spans="1:7">
      <c r="A15" s="614"/>
      <c r="B15" s="65" t="s">
        <v>125</v>
      </c>
      <c r="C15" s="28"/>
      <c r="D15" s="617"/>
      <c r="E15" s="605"/>
      <c r="F15" s="618"/>
    </row>
    <row r="16" spans="1:7">
      <c r="A16" s="614">
        <v>1.3</v>
      </c>
      <c r="B16" s="55" t="s">
        <v>126</v>
      </c>
      <c r="C16" s="28" t="s">
        <v>127</v>
      </c>
      <c r="D16" s="617">
        <v>1</v>
      </c>
      <c r="E16" s="605"/>
      <c r="F16" s="618">
        <f>E16*D16</f>
        <v>0</v>
      </c>
    </row>
    <row r="17" spans="1:6">
      <c r="A17" s="614">
        <v>1.4</v>
      </c>
      <c r="B17" s="55" t="s">
        <v>128</v>
      </c>
      <c r="C17" s="28" t="s">
        <v>127</v>
      </c>
      <c r="D17" s="617">
        <v>1</v>
      </c>
      <c r="E17" s="605"/>
      <c r="F17" s="618">
        <f>E17*D17</f>
        <v>0</v>
      </c>
    </row>
    <row r="18" spans="1:6">
      <c r="A18" s="614">
        <v>1.5</v>
      </c>
      <c r="B18" s="55" t="s">
        <v>129</v>
      </c>
      <c r="C18" s="28" t="s">
        <v>127</v>
      </c>
      <c r="D18" s="617">
        <v>1</v>
      </c>
      <c r="E18" s="605"/>
      <c r="F18" s="618">
        <f>E18*D18</f>
        <v>0</v>
      </c>
    </row>
    <row r="19" spans="1:6">
      <c r="A19" s="614">
        <v>1.6</v>
      </c>
      <c r="B19" s="55" t="s">
        <v>130</v>
      </c>
      <c r="C19" s="28" t="s">
        <v>127</v>
      </c>
      <c r="D19" s="617">
        <v>1</v>
      </c>
      <c r="E19" s="605"/>
      <c r="F19" s="618">
        <f>E19*D19</f>
        <v>0</v>
      </c>
    </row>
    <row r="20" spans="1:6">
      <c r="A20" s="614">
        <v>1.7</v>
      </c>
      <c r="B20" s="55" t="s">
        <v>131</v>
      </c>
      <c r="C20" s="28" t="s">
        <v>127</v>
      </c>
      <c r="D20" s="617">
        <v>1</v>
      </c>
      <c r="E20" s="605"/>
      <c r="F20" s="618">
        <f>E20*D20</f>
        <v>0</v>
      </c>
    </row>
    <row r="21" spans="1:6">
      <c r="A21" s="619"/>
      <c r="B21" s="620"/>
      <c r="C21" s="621"/>
      <c r="D21" s="622"/>
      <c r="E21" s="78"/>
      <c r="F21" s="77"/>
    </row>
    <row r="22" spans="1:6" ht="23.75" customHeight="1">
      <c r="A22" s="623" t="s">
        <v>137</v>
      </c>
      <c r="B22" s="623"/>
      <c r="C22" s="624"/>
      <c r="D22" s="625"/>
      <c r="E22" s="41"/>
      <c r="F22" s="626">
        <f>SUM(F10:F21)</f>
        <v>0</v>
      </c>
    </row>
  </sheetData>
  <sheetProtection algorithmName="SHA-512" hashValue="wr84S1uQi4SkR4jPw9nminILSRMvwfR4czrJ7sjFkYEfk8RmNTSLQa3QZD1le2wh0zxtWdH/kwOHPXuFpfvgWA==" saltValue="W3mWQFo45/x17rzTYw7O3A==" spinCount="100000" sheet="1" objects="1" scenarios="1"/>
  <protectedRanges>
    <protectedRange sqref="E8:E22" name="Range1"/>
  </protectedRanges>
  <mergeCells count="7">
    <mergeCell ref="A1:F1"/>
    <mergeCell ref="A3:F3"/>
    <mergeCell ref="A6:F6"/>
    <mergeCell ref="A22:B22"/>
    <mergeCell ref="A8:F8"/>
    <mergeCell ref="A2:F2"/>
    <mergeCell ref="A4:F4"/>
  </mergeCells>
  <pageMargins left="0.7" right="0.7" top="0.359375" bottom="0.75" header="0.3" footer="0.3"/>
  <pageSetup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6EE8-8099-4C08-9F3C-D02D6F7A1C90}">
  <sheetPr>
    <tabColor theme="4"/>
    <pageSetUpPr fitToPage="1"/>
  </sheetPr>
  <dimension ref="A1:M163"/>
  <sheetViews>
    <sheetView view="pageBreakPreview" topLeftCell="A153" zoomScaleNormal="85" zoomScaleSheetLayoutView="100" zoomScalePageLayoutView="80" workbookViewId="0">
      <selection activeCell="F158" sqref="F158"/>
    </sheetView>
  </sheetViews>
  <sheetFormatPr baseColWidth="10" defaultColWidth="8.83203125" defaultRowHeight="15"/>
  <cols>
    <col min="1" max="1" width="7" style="1" customWidth="1"/>
    <col min="2" max="2" width="51.33203125" style="1" customWidth="1"/>
    <col min="3" max="3" width="5.83203125" style="1" customWidth="1"/>
    <col min="4" max="4" width="11.1640625" style="76" bestFit="1" customWidth="1"/>
    <col min="5" max="5" width="12.1640625" style="1" customWidth="1"/>
    <col min="6" max="6" width="13.5" style="1" customWidth="1"/>
    <col min="7" max="16384" width="8.83203125" style="1"/>
  </cols>
  <sheetData>
    <row r="1" spans="1:13">
      <c r="A1" s="574" t="str">
        <f>Preliminaries!A1</f>
        <v>SINAAN</v>
      </c>
      <c r="B1" s="575"/>
      <c r="C1" s="575"/>
      <c r="D1" s="575"/>
      <c r="E1" s="575"/>
      <c r="F1" s="576"/>
    </row>
    <row r="2" spans="1:13" ht="24" customHeight="1">
      <c r="A2" s="574" t="str">
        <f>Preliminaries!A2</f>
        <v>Garowe Community Cohesion and Green Cultural Park</v>
      </c>
      <c r="B2" s="575"/>
      <c r="C2" s="575"/>
      <c r="D2" s="575"/>
      <c r="E2" s="575"/>
      <c r="F2" s="576"/>
    </row>
    <row r="3" spans="1:13" ht="16" customHeight="1">
      <c r="A3" s="574" t="s">
        <v>1020</v>
      </c>
      <c r="B3" s="575"/>
      <c r="C3" s="575"/>
      <c r="D3" s="575"/>
      <c r="E3" s="575"/>
      <c r="F3" s="576"/>
    </row>
    <row r="4" spans="1:13" ht="26" hidden="1" customHeight="1">
      <c r="A4" s="574"/>
      <c r="B4" s="575"/>
      <c r="C4" s="575"/>
      <c r="D4" s="575"/>
      <c r="E4" s="575"/>
      <c r="F4" s="576"/>
    </row>
    <row r="5" spans="1:13" ht="23">
      <c r="A5" s="587" t="s">
        <v>220</v>
      </c>
      <c r="B5" s="587"/>
      <c r="C5" s="587"/>
      <c r="D5" s="587"/>
      <c r="E5" s="587"/>
      <c r="F5" s="587"/>
      <c r="G5" s="162"/>
      <c r="H5" s="162"/>
      <c r="I5" s="162"/>
      <c r="J5" s="162"/>
      <c r="K5" s="162"/>
      <c r="L5" s="162"/>
      <c r="M5" s="162"/>
    </row>
    <row r="6" spans="1:13" ht="28">
      <c r="A6" s="439" t="s">
        <v>4</v>
      </c>
      <c r="B6" s="439" t="s">
        <v>5</v>
      </c>
      <c r="C6" s="439" t="s">
        <v>6</v>
      </c>
      <c r="D6" s="440" t="s">
        <v>7</v>
      </c>
      <c r="E6" s="36" t="s">
        <v>1018</v>
      </c>
      <c r="F6" s="38" t="s">
        <v>1019</v>
      </c>
      <c r="G6" s="162"/>
      <c r="H6" s="162"/>
      <c r="I6" s="162"/>
      <c r="J6" s="162"/>
      <c r="K6" s="162"/>
      <c r="L6" s="162"/>
      <c r="M6" s="162"/>
    </row>
    <row r="7" spans="1:13">
      <c r="A7" s="441" t="s">
        <v>8</v>
      </c>
      <c r="B7" s="442" t="s">
        <v>9</v>
      </c>
      <c r="C7" s="443"/>
      <c r="D7" s="444"/>
      <c r="E7" s="445"/>
      <c r="F7" s="443"/>
      <c r="G7" s="162"/>
      <c r="H7" s="162"/>
      <c r="I7" s="162"/>
      <c r="J7" s="162"/>
      <c r="K7" s="162"/>
      <c r="L7" s="162"/>
      <c r="M7" s="162"/>
    </row>
    <row r="8" spans="1:13" s="50" customFormat="1" ht="19" customHeight="1">
      <c r="A8" s="431" t="s">
        <v>506</v>
      </c>
      <c r="B8" s="188" t="s">
        <v>1001</v>
      </c>
      <c r="C8" s="431" t="s">
        <v>198</v>
      </c>
      <c r="D8" s="433">
        <v>143.41999999999999</v>
      </c>
      <c r="E8" s="434"/>
      <c r="F8" s="446">
        <f>$D8*E8</f>
        <v>0</v>
      </c>
      <c r="G8" s="167"/>
      <c r="H8" s="167"/>
      <c r="I8" s="167"/>
      <c r="J8" s="167"/>
      <c r="K8" s="167"/>
      <c r="L8" s="167"/>
      <c r="M8" s="167"/>
    </row>
    <row r="9" spans="1:13">
      <c r="A9" s="447"/>
      <c r="B9" s="448" t="s">
        <v>11</v>
      </c>
      <c r="C9" s="447"/>
      <c r="D9" s="447"/>
      <c r="E9" s="449"/>
      <c r="F9" s="450">
        <f>SUM(F8:F8)</f>
        <v>0</v>
      </c>
      <c r="G9" s="162"/>
      <c r="H9" s="162"/>
      <c r="I9" s="162"/>
      <c r="J9" s="162"/>
      <c r="K9" s="162"/>
      <c r="L9" s="162"/>
      <c r="M9" s="162"/>
    </row>
    <row r="10" spans="1:13">
      <c r="A10" s="441" t="s">
        <v>12</v>
      </c>
      <c r="B10" s="451" t="s">
        <v>13</v>
      </c>
      <c r="C10" s="452"/>
      <c r="D10" s="452"/>
      <c r="E10" s="453"/>
      <c r="F10" s="454"/>
      <c r="G10" s="162"/>
      <c r="H10" s="162"/>
      <c r="I10" s="162"/>
      <c r="J10" s="162"/>
      <c r="K10" s="162"/>
      <c r="L10" s="162"/>
      <c r="M10" s="162"/>
    </row>
    <row r="11" spans="1:13" ht="52.75" customHeight="1">
      <c r="A11" s="455"/>
      <c r="B11" s="432" t="s">
        <v>138</v>
      </c>
      <c r="C11" s="456"/>
      <c r="D11" s="433"/>
      <c r="E11" s="457"/>
      <c r="F11" s="446"/>
      <c r="G11" s="162"/>
      <c r="H11" s="162"/>
      <c r="I11" s="162"/>
      <c r="J11" s="162"/>
      <c r="K11" s="162"/>
      <c r="L11" s="162"/>
      <c r="M11" s="162"/>
    </row>
    <row r="12" spans="1:13" s="50" customFormat="1">
      <c r="A12" s="431" t="s">
        <v>507</v>
      </c>
      <c r="B12" s="432" t="s">
        <v>209</v>
      </c>
      <c r="C12" s="431" t="s">
        <v>142</v>
      </c>
      <c r="D12" s="433">
        <v>16.68</v>
      </c>
      <c r="E12" s="434"/>
      <c r="F12" s="446">
        <f>$D12*E12</f>
        <v>0</v>
      </c>
      <c r="G12" s="167"/>
      <c r="H12" s="167"/>
      <c r="I12" s="167"/>
      <c r="J12" s="167"/>
      <c r="K12" s="167"/>
      <c r="L12" s="167"/>
      <c r="M12" s="167"/>
    </row>
    <row r="13" spans="1:13" s="50" customFormat="1">
      <c r="A13" s="447"/>
      <c r="B13" s="448" t="s">
        <v>17</v>
      </c>
      <c r="C13" s="447"/>
      <c r="D13" s="447"/>
      <c r="E13" s="449"/>
      <c r="F13" s="450">
        <f>SUM(F12:F12)</f>
        <v>0</v>
      </c>
      <c r="G13" s="167"/>
      <c r="H13" s="167"/>
      <c r="I13" s="167"/>
      <c r="J13" s="167"/>
      <c r="K13" s="167"/>
      <c r="L13" s="167"/>
      <c r="M13" s="167"/>
    </row>
    <row r="14" spans="1:13">
      <c r="A14" s="441" t="s">
        <v>18</v>
      </c>
      <c r="B14" s="458" t="s">
        <v>19</v>
      </c>
      <c r="C14" s="458"/>
      <c r="D14" s="458"/>
      <c r="E14" s="459"/>
      <c r="F14" s="460"/>
      <c r="G14" s="162"/>
      <c r="H14" s="162"/>
      <c r="I14" s="162"/>
      <c r="J14" s="162"/>
      <c r="K14" s="162"/>
      <c r="L14" s="162"/>
      <c r="M14" s="162"/>
    </row>
    <row r="15" spans="1:13" ht="79" customHeight="1">
      <c r="A15" s="461" t="s">
        <v>509</v>
      </c>
      <c r="B15" s="432" t="s">
        <v>196</v>
      </c>
      <c r="C15" s="462"/>
      <c r="D15" s="433"/>
      <c r="E15" s="457"/>
      <c r="F15" s="446"/>
      <c r="G15" s="162"/>
      <c r="H15" s="162"/>
      <c r="I15" s="162"/>
      <c r="J15" s="162"/>
      <c r="K15" s="162"/>
      <c r="L15" s="162"/>
      <c r="M15" s="162"/>
    </row>
    <row r="16" spans="1:13" ht="21.5" customHeight="1">
      <c r="A16" s="431" t="s">
        <v>101</v>
      </c>
      <c r="B16" s="432" t="s">
        <v>155</v>
      </c>
      <c r="C16" s="431" t="s">
        <v>142</v>
      </c>
      <c r="D16" s="433">
        <v>1.67</v>
      </c>
      <c r="E16" s="434"/>
      <c r="F16" s="446">
        <f t="shared" ref="F16" si="0">$D16*E16</f>
        <v>0</v>
      </c>
      <c r="G16" s="170"/>
      <c r="H16" s="162"/>
      <c r="I16" s="162"/>
      <c r="J16" s="162"/>
      <c r="K16" s="162"/>
      <c r="L16" s="162"/>
      <c r="M16" s="162"/>
    </row>
    <row r="17" spans="1:13">
      <c r="A17" s="461" t="s">
        <v>510</v>
      </c>
      <c r="B17" s="463" t="s">
        <v>149</v>
      </c>
      <c r="C17" s="464"/>
      <c r="D17" s="433"/>
      <c r="E17" s="466"/>
      <c r="F17" s="446"/>
      <c r="G17" s="162"/>
      <c r="H17" s="162"/>
      <c r="I17" s="162"/>
      <c r="J17" s="162"/>
      <c r="K17" s="162"/>
      <c r="L17" s="162"/>
      <c r="M17" s="162"/>
    </row>
    <row r="18" spans="1:13" ht="91">
      <c r="A18" s="431" t="s">
        <v>100</v>
      </c>
      <c r="B18" s="432" t="s">
        <v>192</v>
      </c>
      <c r="C18" s="431" t="s">
        <v>142</v>
      </c>
      <c r="D18" s="433">
        <v>3.31</v>
      </c>
      <c r="E18" s="466"/>
      <c r="F18" s="446">
        <f>$D18*E18</f>
        <v>0</v>
      </c>
      <c r="G18" s="162"/>
      <c r="H18" s="162"/>
      <c r="I18" s="162"/>
      <c r="J18" s="162"/>
      <c r="K18" s="162"/>
      <c r="L18" s="162"/>
      <c r="M18" s="162"/>
    </row>
    <row r="19" spans="1:13" ht="76.25" customHeight="1">
      <c r="A19" s="431" t="s">
        <v>99</v>
      </c>
      <c r="B19" s="465" t="s">
        <v>270</v>
      </c>
      <c r="C19" s="464" t="s">
        <v>23</v>
      </c>
      <c r="D19" s="433">
        <v>140</v>
      </c>
      <c r="E19" s="466"/>
      <c r="F19" s="446">
        <f t="shared" ref="F19" si="1">$D19*E19</f>
        <v>0</v>
      </c>
      <c r="G19" s="162"/>
      <c r="H19" s="162"/>
      <c r="I19" s="162"/>
      <c r="J19" s="162"/>
      <c r="K19" s="162"/>
      <c r="L19" s="162"/>
      <c r="M19" s="162"/>
    </row>
    <row r="20" spans="1:13" ht="14.5" customHeight="1">
      <c r="A20" s="461" t="s">
        <v>511</v>
      </c>
      <c r="B20" s="463" t="s">
        <v>156</v>
      </c>
      <c r="C20" s="431"/>
      <c r="D20" s="433"/>
      <c r="E20" s="466"/>
      <c r="F20" s="446"/>
      <c r="G20" s="162"/>
      <c r="H20" s="162"/>
      <c r="I20" s="162"/>
      <c r="J20" s="162"/>
      <c r="K20" s="162"/>
      <c r="L20" s="162"/>
      <c r="M20" s="162"/>
    </row>
    <row r="21" spans="1:13" ht="67.25" customHeight="1">
      <c r="A21" s="431" t="s">
        <v>98</v>
      </c>
      <c r="B21" s="467" t="s">
        <v>79</v>
      </c>
      <c r="C21" s="431"/>
      <c r="D21" s="433"/>
      <c r="E21" s="466"/>
      <c r="F21" s="446"/>
      <c r="G21" s="162"/>
      <c r="H21" s="162"/>
      <c r="I21" s="162"/>
      <c r="J21" s="162"/>
      <c r="K21" s="162"/>
      <c r="L21" s="162"/>
      <c r="M21" s="162"/>
    </row>
    <row r="22" spans="1:13">
      <c r="A22" s="431"/>
      <c r="B22" s="467" t="s">
        <v>133</v>
      </c>
      <c r="C22" s="431" t="s">
        <v>198</v>
      </c>
      <c r="D22" s="433">
        <v>22.08</v>
      </c>
      <c r="E22" s="468"/>
      <c r="F22" s="446">
        <f t="shared" ref="F22" si="2">$D22*E22</f>
        <v>0</v>
      </c>
      <c r="G22" s="162"/>
      <c r="H22" s="162"/>
      <c r="I22" s="162"/>
      <c r="J22" s="162"/>
      <c r="K22" s="162"/>
      <c r="L22" s="162"/>
      <c r="M22" s="162"/>
    </row>
    <row r="23" spans="1:13">
      <c r="A23" s="461" t="s">
        <v>512</v>
      </c>
      <c r="B23" s="469" t="s">
        <v>28</v>
      </c>
      <c r="C23" s="431"/>
      <c r="D23" s="470"/>
      <c r="E23" s="466"/>
      <c r="F23" s="446"/>
      <c r="G23" s="162"/>
      <c r="H23" s="162"/>
      <c r="I23" s="162"/>
      <c r="J23" s="162"/>
      <c r="K23" s="162"/>
      <c r="L23" s="162"/>
      <c r="M23" s="162"/>
    </row>
    <row r="24" spans="1:13" ht="26">
      <c r="A24" s="431" t="s">
        <v>96</v>
      </c>
      <c r="B24" s="432" t="s">
        <v>271</v>
      </c>
      <c r="C24" s="431" t="s">
        <v>142</v>
      </c>
      <c r="D24" s="433">
        <v>7.24</v>
      </c>
      <c r="E24" s="434"/>
      <c r="F24" s="446">
        <f t="shared" ref="F24" si="3">$D24*E24</f>
        <v>0</v>
      </c>
      <c r="G24" s="162"/>
      <c r="H24" s="162"/>
      <c r="I24" s="162"/>
      <c r="J24" s="162"/>
      <c r="K24" s="162"/>
      <c r="L24" s="162"/>
      <c r="M24" s="162"/>
    </row>
    <row r="25" spans="1:13">
      <c r="A25" s="431" t="s">
        <v>95</v>
      </c>
      <c r="B25" s="432" t="s">
        <v>272</v>
      </c>
      <c r="C25" s="431" t="s">
        <v>142</v>
      </c>
      <c r="D25" s="433">
        <v>1.2</v>
      </c>
      <c r="E25" s="434"/>
      <c r="F25" s="446">
        <f>$D25*E25</f>
        <v>0</v>
      </c>
      <c r="G25" s="170"/>
      <c r="H25" s="162"/>
      <c r="I25" s="162"/>
      <c r="J25" s="162"/>
      <c r="K25" s="162"/>
      <c r="L25" s="162"/>
      <c r="M25" s="162"/>
    </row>
    <row r="26" spans="1:13" ht="19.75" customHeight="1">
      <c r="A26" s="461" t="s">
        <v>513</v>
      </c>
      <c r="B26" s="469" t="s">
        <v>273</v>
      </c>
      <c r="C26" s="431"/>
      <c r="D26" s="433"/>
      <c r="E26" s="468"/>
      <c r="F26" s="446"/>
      <c r="G26" s="162"/>
      <c r="H26" s="162"/>
      <c r="I26" s="162"/>
      <c r="J26" s="162"/>
      <c r="K26" s="162"/>
      <c r="L26" s="162"/>
      <c r="M26" s="162"/>
    </row>
    <row r="27" spans="1:13" ht="91">
      <c r="A27" s="431" t="s">
        <v>94</v>
      </c>
      <c r="B27" s="432" t="s">
        <v>210</v>
      </c>
      <c r="C27" s="431" t="s">
        <v>142</v>
      </c>
      <c r="D27" s="433">
        <v>2.41</v>
      </c>
      <c r="E27" s="434"/>
      <c r="F27" s="446">
        <f>$D27*E27</f>
        <v>0</v>
      </c>
      <c r="G27" s="162"/>
      <c r="H27" s="162"/>
      <c r="I27" s="162"/>
      <c r="J27" s="162"/>
      <c r="K27" s="162"/>
      <c r="L27" s="162"/>
      <c r="M27" s="162"/>
    </row>
    <row r="28" spans="1:13" ht="39">
      <c r="A28" s="431" t="s">
        <v>150</v>
      </c>
      <c r="B28" s="465" t="s">
        <v>22</v>
      </c>
      <c r="C28" s="431"/>
      <c r="D28" s="433"/>
      <c r="E28" s="468"/>
      <c r="F28" s="446"/>
      <c r="G28" s="162"/>
      <c r="H28" s="162"/>
      <c r="I28" s="162"/>
      <c r="J28" s="162"/>
      <c r="K28" s="162"/>
      <c r="L28" s="162"/>
      <c r="M28" s="162"/>
    </row>
    <row r="29" spans="1:13">
      <c r="A29" s="431"/>
      <c r="B29" s="432" t="s">
        <v>64</v>
      </c>
      <c r="C29" s="471" t="s">
        <v>29</v>
      </c>
      <c r="D29" s="433">
        <v>24.14</v>
      </c>
      <c r="E29" s="468"/>
      <c r="F29" s="446">
        <f t="shared" ref="F29" si="4">$D29*E29</f>
        <v>0</v>
      </c>
      <c r="G29" s="162"/>
      <c r="H29" s="162"/>
      <c r="I29" s="162"/>
      <c r="J29" s="162"/>
      <c r="K29" s="162"/>
      <c r="L29" s="162"/>
      <c r="M29" s="162"/>
    </row>
    <row r="30" spans="1:13">
      <c r="A30" s="447"/>
      <c r="B30" s="448" t="s">
        <v>30</v>
      </c>
      <c r="C30" s="447"/>
      <c r="D30" s="450"/>
      <c r="E30" s="449"/>
      <c r="F30" s="450">
        <f>SUM(F16:F29)</f>
        <v>0</v>
      </c>
      <c r="G30" s="162"/>
      <c r="H30" s="162"/>
      <c r="I30" s="162"/>
      <c r="J30" s="162"/>
      <c r="K30" s="162"/>
      <c r="L30" s="162"/>
      <c r="M30" s="162"/>
    </row>
    <row r="31" spans="1:13">
      <c r="A31" s="441" t="s">
        <v>31</v>
      </c>
      <c r="B31" s="458" t="s">
        <v>32</v>
      </c>
      <c r="C31" s="472"/>
      <c r="D31" s="473"/>
      <c r="E31" s="474"/>
      <c r="F31" s="454"/>
      <c r="G31" s="162"/>
      <c r="H31" s="162"/>
      <c r="I31" s="162"/>
      <c r="J31" s="162"/>
      <c r="K31" s="162"/>
      <c r="L31" s="162"/>
      <c r="M31" s="162"/>
    </row>
    <row r="32" spans="1:13" ht="65">
      <c r="A32" s="431" t="s">
        <v>81</v>
      </c>
      <c r="B32" s="467" t="s">
        <v>274</v>
      </c>
      <c r="C32" s="431" t="s">
        <v>198</v>
      </c>
      <c r="D32" s="433">
        <v>86.22</v>
      </c>
      <c r="E32" s="468"/>
      <c r="F32" s="446">
        <f>$D32*E32</f>
        <v>0</v>
      </c>
      <c r="G32" s="162"/>
      <c r="H32" s="162"/>
      <c r="I32" s="162"/>
      <c r="J32" s="162"/>
      <c r="K32" s="162"/>
      <c r="L32" s="162"/>
      <c r="M32" s="162"/>
    </row>
    <row r="33" spans="1:13">
      <c r="A33" s="461" t="s">
        <v>211</v>
      </c>
      <c r="B33" s="463" t="s">
        <v>34</v>
      </c>
      <c r="C33" s="475"/>
      <c r="D33" s="476"/>
      <c r="E33" s="477"/>
      <c r="F33" s="446"/>
      <c r="G33" s="162"/>
      <c r="H33" s="162"/>
      <c r="I33" s="162"/>
      <c r="J33" s="162"/>
      <c r="K33" s="162"/>
      <c r="L33" s="162"/>
      <c r="M33" s="162"/>
    </row>
    <row r="34" spans="1:13" ht="91">
      <c r="A34" s="431" t="s">
        <v>82</v>
      </c>
      <c r="B34" s="432" t="s">
        <v>112</v>
      </c>
      <c r="C34" s="431" t="s">
        <v>142</v>
      </c>
      <c r="D34" s="433">
        <v>1.62</v>
      </c>
      <c r="E34" s="468"/>
      <c r="F34" s="446">
        <f t="shared" ref="F34" si="5">$D34*E34</f>
        <v>0</v>
      </c>
      <c r="G34" s="162"/>
      <c r="H34" s="162"/>
      <c r="I34" s="162"/>
      <c r="J34" s="162"/>
      <c r="K34" s="162"/>
      <c r="L34" s="162"/>
      <c r="M34" s="162"/>
    </row>
    <row r="35" spans="1:13" ht="39">
      <c r="A35" s="431" t="s">
        <v>83</v>
      </c>
      <c r="B35" s="465" t="s">
        <v>269</v>
      </c>
      <c r="C35" s="431" t="s">
        <v>23</v>
      </c>
      <c r="D35" s="433">
        <v>250</v>
      </c>
      <c r="E35" s="468"/>
      <c r="F35" s="446">
        <f>$D35*E35</f>
        <v>0</v>
      </c>
      <c r="G35" s="162"/>
      <c r="H35" s="162"/>
      <c r="I35" s="162"/>
      <c r="J35" s="162"/>
      <c r="K35" s="162"/>
      <c r="L35" s="162"/>
      <c r="M35" s="162"/>
    </row>
    <row r="36" spans="1:13">
      <c r="A36" s="447"/>
      <c r="B36" s="448" t="s">
        <v>35</v>
      </c>
      <c r="C36" s="447"/>
      <c r="D36" s="450"/>
      <c r="E36" s="449"/>
      <c r="F36" s="450">
        <f>SUM(F32:F35)</f>
        <v>0</v>
      </c>
      <c r="G36" s="162"/>
      <c r="H36" s="162"/>
      <c r="I36" s="162"/>
      <c r="J36" s="162"/>
      <c r="K36" s="162"/>
      <c r="L36" s="162"/>
      <c r="M36" s="162"/>
    </row>
    <row r="37" spans="1:13" ht="13.75" customHeight="1">
      <c r="A37" s="478" t="s">
        <v>36</v>
      </c>
      <c r="B37" s="479" t="s">
        <v>37</v>
      </c>
      <c r="C37" s="480"/>
      <c r="D37" s="481"/>
      <c r="E37" s="474"/>
      <c r="F37" s="454"/>
      <c r="G37" s="170"/>
      <c r="H37" s="162"/>
      <c r="I37" s="162"/>
      <c r="J37" s="162"/>
      <c r="K37" s="162"/>
      <c r="L37" s="162"/>
      <c r="M37" s="162"/>
    </row>
    <row r="38" spans="1:13" ht="26">
      <c r="A38" s="431"/>
      <c r="B38" s="482" t="s">
        <v>373</v>
      </c>
      <c r="C38" s="431"/>
      <c r="D38" s="433"/>
      <c r="E38" s="468"/>
      <c r="F38" s="446"/>
      <c r="G38" s="162"/>
      <c r="H38" s="162"/>
      <c r="I38" s="162"/>
      <c r="J38" s="162"/>
      <c r="K38" s="162"/>
      <c r="L38" s="162"/>
      <c r="M38" s="162"/>
    </row>
    <row r="39" spans="1:13" ht="17.5" customHeight="1">
      <c r="A39" s="431" t="s">
        <v>494</v>
      </c>
      <c r="B39" s="518" t="s">
        <v>498</v>
      </c>
      <c r="C39" s="516"/>
      <c r="D39" s="514"/>
      <c r="E39" s="468"/>
      <c r="F39" s="446"/>
      <c r="G39" s="173"/>
      <c r="H39" s="162"/>
      <c r="I39" s="162"/>
      <c r="J39" s="162"/>
      <c r="K39" s="162"/>
      <c r="L39" s="162"/>
      <c r="M39" s="162"/>
    </row>
    <row r="40" spans="1:13">
      <c r="A40" s="431"/>
      <c r="B40" s="518" t="s">
        <v>371</v>
      </c>
      <c r="C40" s="516" t="s">
        <v>38</v>
      </c>
      <c r="D40" s="514">
        <v>20</v>
      </c>
      <c r="E40" s="468"/>
      <c r="F40" s="446">
        <f t="shared" ref="F40:F44" si="6">$D40*E40</f>
        <v>0</v>
      </c>
      <c r="G40" s="173"/>
      <c r="H40" s="162"/>
      <c r="I40" s="162"/>
      <c r="J40" s="162"/>
      <c r="K40" s="162"/>
      <c r="L40" s="162"/>
      <c r="M40" s="162"/>
    </row>
    <row r="41" spans="1:13">
      <c r="A41" s="431"/>
      <c r="B41" s="518" t="s">
        <v>372</v>
      </c>
      <c r="C41" s="516" t="s">
        <v>38</v>
      </c>
      <c r="D41" s="514">
        <v>21</v>
      </c>
      <c r="E41" s="468"/>
      <c r="F41" s="446">
        <f t="shared" si="6"/>
        <v>0</v>
      </c>
      <c r="G41" s="162"/>
      <c r="H41" s="162"/>
      <c r="I41" s="162"/>
      <c r="J41" s="162"/>
      <c r="K41" s="162"/>
      <c r="L41" s="162"/>
      <c r="M41" s="162"/>
    </row>
    <row r="42" spans="1:13">
      <c r="A42" s="431"/>
      <c r="B42" s="518" t="s">
        <v>499</v>
      </c>
      <c r="C42" s="516" t="s">
        <v>38</v>
      </c>
      <c r="D42" s="514">
        <v>31.5</v>
      </c>
      <c r="E42" s="468"/>
      <c r="F42" s="446">
        <f t="shared" si="6"/>
        <v>0</v>
      </c>
      <c r="G42" s="162"/>
      <c r="H42" s="162"/>
      <c r="I42" s="162"/>
      <c r="J42" s="162"/>
      <c r="K42" s="162"/>
      <c r="L42" s="162"/>
      <c r="M42" s="162"/>
    </row>
    <row r="43" spans="1:13">
      <c r="A43" s="431" t="s">
        <v>495</v>
      </c>
      <c r="B43" s="518" t="s">
        <v>917</v>
      </c>
      <c r="C43" s="516" t="s">
        <v>38</v>
      </c>
      <c r="D43" s="514">
        <v>48</v>
      </c>
      <c r="E43" s="468"/>
      <c r="F43" s="446">
        <f t="shared" si="6"/>
        <v>0</v>
      </c>
      <c r="G43" s="162"/>
      <c r="H43" s="162"/>
      <c r="I43" s="162"/>
      <c r="J43" s="162"/>
      <c r="K43" s="162"/>
      <c r="L43" s="162"/>
      <c r="M43" s="162"/>
    </row>
    <row r="44" spans="1:13" ht="27" customHeight="1">
      <c r="A44" s="431"/>
      <c r="B44" s="518" t="s">
        <v>114</v>
      </c>
      <c r="C44" s="517" t="s">
        <v>115</v>
      </c>
      <c r="D44" s="515">
        <v>21</v>
      </c>
      <c r="E44" s="468"/>
      <c r="F44" s="446">
        <f t="shared" si="6"/>
        <v>0</v>
      </c>
      <c r="G44" s="162"/>
      <c r="H44" s="162"/>
      <c r="I44" s="162"/>
      <c r="J44" s="162"/>
      <c r="K44" s="162"/>
      <c r="L44" s="162"/>
      <c r="M44" s="162"/>
    </row>
    <row r="45" spans="1:13" ht="25.75" customHeight="1">
      <c r="A45" s="431" t="s">
        <v>496</v>
      </c>
      <c r="B45" s="518" t="s">
        <v>276</v>
      </c>
      <c r="C45" s="516" t="s">
        <v>879</v>
      </c>
      <c r="D45" s="514">
        <v>21</v>
      </c>
      <c r="E45" s="483"/>
      <c r="F45" s="446">
        <f>$D45*E45</f>
        <v>0</v>
      </c>
      <c r="G45" s="162"/>
      <c r="H45" s="162"/>
      <c r="I45" s="162"/>
      <c r="J45" s="162"/>
      <c r="K45" s="162"/>
      <c r="L45" s="162"/>
      <c r="M45" s="162"/>
    </row>
    <row r="46" spans="1:13" ht="48" customHeight="1">
      <c r="A46" s="431" t="s">
        <v>497</v>
      </c>
      <c r="B46" s="518" t="s">
        <v>193</v>
      </c>
      <c r="C46" s="516" t="s">
        <v>879</v>
      </c>
      <c r="D46" s="514">
        <v>21</v>
      </c>
      <c r="E46" s="468"/>
      <c r="F46" s="446">
        <f>$D46*E46</f>
        <v>0</v>
      </c>
      <c r="G46" s="162"/>
      <c r="H46" s="162"/>
      <c r="I46" s="162"/>
      <c r="J46" s="162"/>
      <c r="K46" s="162"/>
      <c r="L46" s="162"/>
      <c r="M46" s="162"/>
    </row>
    <row r="47" spans="1:13" ht="17.5" customHeight="1">
      <c r="A47" s="447"/>
      <c r="B47" s="448" t="s">
        <v>40</v>
      </c>
      <c r="C47" s="447"/>
      <c r="D47" s="450"/>
      <c r="E47" s="449"/>
      <c r="F47" s="450">
        <f>SUM(F38:F46)</f>
        <v>0</v>
      </c>
      <c r="G47" s="162"/>
      <c r="H47" s="162"/>
      <c r="I47" s="162"/>
      <c r="J47" s="162"/>
      <c r="K47" s="162"/>
      <c r="L47" s="162"/>
      <c r="M47" s="162"/>
    </row>
    <row r="48" spans="1:13" ht="17.5" customHeight="1">
      <c r="A48" s="441" t="s">
        <v>41</v>
      </c>
      <c r="B48" s="458" t="s">
        <v>225</v>
      </c>
      <c r="C48" s="458"/>
      <c r="D48" s="484"/>
      <c r="E48" s="459"/>
      <c r="F48" s="460"/>
      <c r="G48" s="162"/>
      <c r="H48" s="162"/>
      <c r="I48" s="162"/>
      <c r="J48" s="162"/>
      <c r="K48" s="162"/>
      <c r="L48" s="162"/>
      <c r="M48" s="162"/>
    </row>
    <row r="49" spans="1:13" ht="63.5" customHeight="1">
      <c r="A49" s="461" t="s">
        <v>380</v>
      </c>
      <c r="B49" s="485" t="s">
        <v>880</v>
      </c>
      <c r="C49" s="464" t="s">
        <v>117</v>
      </c>
      <c r="D49" s="433">
        <v>3</v>
      </c>
      <c r="E49" s="466"/>
      <c r="F49" s="446">
        <f t="shared" ref="F49" si="7">$D49*E49</f>
        <v>0</v>
      </c>
      <c r="G49" s="162"/>
      <c r="H49" s="162"/>
      <c r="I49" s="162"/>
      <c r="J49" s="162"/>
      <c r="K49" s="162"/>
      <c r="L49" s="162"/>
      <c r="M49" s="162"/>
    </row>
    <row r="50" spans="1:13" ht="52.25" customHeight="1">
      <c r="A50" s="461" t="s">
        <v>383</v>
      </c>
      <c r="B50" s="485" t="s">
        <v>881</v>
      </c>
      <c r="C50" s="431" t="s">
        <v>117</v>
      </c>
      <c r="D50" s="433">
        <v>3</v>
      </c>
      <c r="E50" s="486"/>
      <c r="F50" s="487">
        <f>$D50*E50</f>
        <v>0</v>
      </c>
      <c r="G50" s="162"/>
      <c r="H50" s="162"/>
      <c r="I50" s="162"/>
      <c r="J50" s="162"/>
      <c r="K50" s="162"/>
      <c r="L50" s="162"/>
      <c r="M50" s="162"/>
    </row>
    <row r="51" spans="1:13" ht="45" customHeight="1">
      <c r="A51" s="461" t="s">
        <v>384</v>
      </c>
      <c r="B51" s="485" t="s">
        <v>882</v>
      </c>
      <c r="C51" s="431" t="s">
        <v>117</v>
      </c>
      <c r="D51" s="433">
        <v>2</v>
      </c>
      <c r="E51" s="486"/>
      <c r="F51" s="487">
        <f t="shared" ref="F51:F52" si="8">$D51*E51</f>
        <v>0</v>
      </c>
      <c r="G51" s="162"/>
      <c r="H51" s="162"/>
      <c r="I51" s="162"/>
      <c r="J51" s="162"/>
      <c r="K51" s="162"/>
      <c r="L51" s="162"/>
      <c r="M51" s="162"/>
    </row>
    <row r="52" spans="1:13" ht="39" customHeight="1">
      <c r="A52" s="461" t="s">
        <v>385</v>
      </c>
      <c r="B52" s="485" t="s">
        <v>883</v>
      </c>
      <c r="C52" s="431" t="s">
        <v>117</v>
      </c>
      <c r="D52" s="433">
        <v>1</v>
      </c>
      <c r="E52" s="486"/>
      <c r="F52" s="487">
        <f t="shared" si="8"/>
        <v>0</v>
      </c>
      <c r="G52" s="162"/>
      <c r="H52" s="162"/>
      <c r="I52" s="162"/>
      <c r="J52" s="162"/>
      <c r="K52" s="162"/>
      <c r="L52" s="162"/>
      <c r="M52" s="162"/>
    </row>
    <row r="53" spans="1:13" ht="17.5" customHeight="1">
      <c r="A53" s="447"/>
      <c r="B53" s="448" t="s">
        <v>42</v>
      </c>
      <c r="C53" s="447"/>
      <c r="D53" s="450"/>
      <c r="E53" s="449"/>
      <c r="F53" s="450">
        <f>SUM(F49:F52)</f>
        <v>0</v>
      </c>
      <c r="G53" s="162"/>
      <c r="H53" s="162"/>
      <c r="I53" s="162"/>
      <c r="J53" s="162"/>
      <c r="K53" s="162"/>
      <c r="L53" s="162"/>
      <c r="M53" s="162"/>
    </row>
    <row r="54" spans="1:13" ht="17.5" customHeight="1">
      <c r="A54" s="441" t="s">
        <v>43</v>
      </c>
      <c r="B54" s="458" t="s">
        <v>44</v>
      </c>
      <c r="C54" s="458"/>
      <c r="D54" s="484"/>
      <c r="E54" s="459"/>
      <c r="F54" s="460"/>
      <c r="G54" s="162"/>
      <c r="H54" s="162"/>
      <c r="I54" s="162"/>
      <c r="J54" s="162"/>
      <c r="K54" s="162"/>
      <c r="L54" s="162"/>
      <c r="M54" s="162"/>
    </row>
    <row r="55" spans="1:13" ht="29.5" customHeight="1">
      <c r="A55" s="488" t="s">
        <v>456</v>
      </c>
      <c r="B55" s="489" t="s">
        <v>46</v>
      </c>
      <c r="C55" s="490"/>
      <c r="D55" s="446"/>
      <c r="E55" s="434"/>
      <c r="F55" s="446"/>
      <c r="G55" s="162"/>
      <c r="H55" s="162"/>
      <c r="I55" s="162"/>
      <c r="J55" s="162"/>
      <c r="K55" s="162"/>
      <c r="L55" s="162"/>
      <c r="M55" s="162"/>
    </row>
    <row r="56" spans="1:13" ht="48" customHeight="1">
      <c r="A56" s="490" t="s">
        <v>90</v>
      </c>
      <c r="B56" s="432" t="s">
        <v>47</v>
      </c>
      <c r="C56" s="431" t="s">
        <v>198</v>
      </c>
      <c r="D56" s="433">
        <v>188.22</v>
      </c>
      <c r="E56" s="434"/>
      <c r="F56" s="446">
        <f t="shared" ref="F56:F58" si="9">$D56*E56</f>
        <v>0</v>
      </c>
      <c r="G56" s="162"/>
      <c r="H56" s="162"/>
      <c r="I56" s="162"/>
      <c r="J56" s="162"/>
      <c r="K56" s="162"/>
      <c r="L56" s="162"/>
      <c r="M56" s="162"/>
    </row>
    <row r="57" spans="1:13" ht="44.5" customHeight="1">
      <c r="A57" s="490" t="s">
        <v>91</v>
      </c>
      <c r="B57" s="432" t="s">
        <v>386</v>
      </c>
      <c r="C57" s="431" t="s">
        <v>198</v>
      </c>
      <c r="D57" s="433">
        <v>21</v>
      </c>
      <c r="E57" s="434"/>
      <c r="F57" s="446">
        <f t="shared" si="9"/>
        <v>0</v>
      </c>
      <c r="G57" s="162"/>
      <c r="H57" s="162"/>
      <c r="I57" s="162"/>
      <c r="J57" s="162"/>
      <c r="K57" s="162"/>
      <c r="L57" s="162"/>
      <c r="M57" s="162"/>
    </row>
    <row r="58" spans="1:13">
      <c r="A58" s="490" t="s">
        <v>135</v>
      </c>
      <c r="B58" s="432" t="s">
        <v>181</v>
      </c>
      <c r="C58" s="431" t="s">
        <v>38</v>
      </c>
      <c r="D58" s="433">
        <v>29.1</v>
      </c>
      <c r="E58" s="434"/>
      <c r="F58" s="446">
        <f t="shared" si="9"/>
        <v>0</v>
      </c>
      <c r="G58" s="162"/>
      <c r="H58" s="162"/>
      <c r="I58" s="162"/>
      <c r="J58" s="162"/>
      <c r="K58" s="162"/>
      <c r="L58" s="162"/>
      <c r="M58" s="162"/>
    </row>
    <row r="59" spans="1:13">
      <c r="A59" s="488" t="s">
        <v>457</v>
      </c>
      <c r="B59" s="469" t="s">
        <v>49</v>
      </c>
      <c r="C59" s="431"/>
      <c r="D59" s="470"/>
      <c r="E59" s="434"/>
      <c r="F59" s="446"/>
      <c r="G59" s="162"/>
      <c r="H59" s="162"/>
      <c r="I59" s="162"/>
      <c r="J59" s="162"/>
      <c r="K59" s="162"/>
      <c r="L59" s="162"/>
      <c r="M59" s="162"/>
    </row>
    <row r="60" spans="1:13" ht="39">
      <c r="A60" s="490"/>
      <c r="B60" s="432" t="s">
        <v>66</v>
      </c>
      <c r="C60" s="431"/>
      <c r="D60" s="470"/>
      <c r="E60" s="434"/>
      <c r="F60" s="446"/>
      <c r="G60" s="162"/>
      <c r="H60" s="162"/>
      <c r="I60" s="162"/>
      <c r="J60" s="162"/>
      <c r="K60" s="162"/>
      <c r="L60" s="162"/>
      <c r="M60" s="162"/>
    </row>
    <row r="61" spans="1:13" ht="60" customHeight="1">
      <c r="A61" s="490" t="s">
        <v>92</v>
      </c>
      <c r="B61" s="432" t="s">
        <v>50</v>
      </c>
      <c r="C61" s="431"/>
      <c r="D61" s="470"/>
      <c r="E61" s="434"/>
      <c r="F61" s="446"/>
      <c r="G61" s="162"/>
      <c r="H61" s="162"/>
      <c r="I61" s="162"/>
      <c r="J61" s="162"/>
      <c r="K61" s="162"/>
      <c r="L61" s="162"/>
      <c r="M61" s="162"/>
    </row>
    <row r="62" spans="1:13" s="51" customFormat="1">
      <c r="A62" s="490"/>
      <c r="B62" s="432" t="s">
        <v>77</v>
      </c>
      <c r="C62" s="431" t="s">
        <v>198</v>
      </c>
      <c r="D62" s="433">
        <v>96.6</v>
      </c>
      <c r="E62" s="434"/>
      <c r="F62" s="446">
        <f t="shared" ref="F62:F63" si="10">$D62*E62</f>
        <v>0</v>
      </c>
      <c r="G62" s="177"/>
      <c r="H62" s="177"/>
      <c r="I62" s="177"/>
      <c r="J62" s="177"/>
      <c r="K62" s="177"/>
      <c r="L62" s="177"/>
      <c r="M62" s="177"/>
    </row>
    <row r="63" spans="1:13" s="51" customFormat="1">
      <c r="A63" s="490"/>
      <c r="B63" s="432" t="s">
        <v>78</v>
      </c>
      <c r="C63" s="431" t="s">
        <v>198</v>
      </c>
      <c r="D63" s="433">
        <v>85.22</v>
      </c>
      <c r="E63" s="434"/>
      <c r="F63" s="446">
        <f t="shared" si="10"/>
        <v>0</v>
      </c>
      <c r="G63" s="177"/>
      <c r="H63" s="177"/>
      <c r="I63" s="177"/>
      <c r="J63" s="177"/>
      <c r="K63" s="177"/>
      <c r="L63" s="177"/>
      <c r="M63" s="177"/>
    </row>
    <row r="64" spans="1:13" s="51" customFormat="1">
      <c r="A64" s="447"/>
      <c r="B64" s="448" t="s">
        <v>51</v>
      </c>
      <c r="C64" s="447"/>
      <c r="D64" s="450"/>
      <c r="E64" s="449"/>
      <c r="F64" s="450">
        <f>SUM(F56:F63)</f>
        <v>0</v>
      </c>
      <c r="G64" s="177"/>
      <c r="H64" s="177"/>
      <c r="I64" s="177"/>
      <c r="J64" s="177"/>
      <c r="K64" s="177"/>
      <c r="L64" s="177"/>
      <c r="M64" s="177"/>
    </row>
    <row r="65" spans="1:13" s="51" customFormat="1">
      <c r="A65" s="441" t="s">
        <v>52</v>
      </c>
      <c r="B65" s="451" t="s">
        <v>140</v>
      </c>
      <c r="C65" s="441"/>
      <c r="D65" s="460"/>
      <c r="E65" s="491"/>
      <c r="F65" s="454"/>
      <c r="G65" s="177"/>
      <c r="H65" s="177"/>
      <c r="I65" s="177"/>
      <c r="J65" s="177"/>
      <c r="K65" s="177"/>
      <c r="L65" s="177"/>
      <c r="M65" s="177"/>
    </row>
    <row r="66" spans="1:13" s="51" customFormat="1" ht="39">
      <c r="A66" s="431"/>
      <c r="B66" s="467" t="s">
        <v>194</v>
      </c>
      <c r="C66" s="475"/>
      <c r="D66" s="470"/>
      <c r="E66" s="477"/>
      <c r="F66" s="446"/>
      <c r="G66" s="177"/>
      <c r="H66" s="177"/>
      <c r="I66" s="177"/>
      <c r="J66" s="177"/>
      <c r="K66" s="177"/>
      <c r="L66" s="177"/>
      <c r="M66" s="177"/>
    </row>
    <row r="67" spans="1:13">
      <c r="A67" s="431" t="s">
        <v>141</v>
      </c>
      <c r="B67" s="465" t="s">
        <v>387</v>
      </c>
      <c r="C67" s="431" t="s">
        <v>115</v>
      </c>
      <c r="D67" s="433">
        <v>7.2</v>
      </c>
      <c r="E67" s="468"/>
      <c r="F67" s="446">
        <f t="shared" ref="F67:F68" si="11">$D67*E67</f>
        <v>0</v>
      </c>
      <c r="G67" s="162"/>
      <c r="H67" s="162"/>
      <c r="I67" s="162"/>
      <c r="J67" s="162"/>
      <c r="K67" s="162"/>
      <c r="L67" s="162"/>
      <c r="M67" s="162"/>
    </row>
    <row r="68" spans="1:13" ht="26">
      <c r="A68" s="431" t="s">
        <v>172</v>
      </c>
      <c r="B68" s="465" t="s">
        <v>195</v>
      </c>
      <c r="C68" s="431" t="s">
        <v>115</v>
      </c>
      <c r="D68" s="433">
        <v>11.4</v>
      </c>
      <c r="E68" s="468"/>
      <c r="F68" s="446">
        <f t="shared" si="11"/>
        <v>0</v>
      </c>
      <c r="G68" s="162"/>
      <c r="H68" s="162"/>
      <c r="I68" s="162"/>
      <c r="J68" s="162"/>
      <c r="K68" s="162"/>
      <c r="L68" s="162"/>
      <c r="M68" s="162"/>
    </row>
    <row r="69" spans="1:13">
      <c r="A69" s="447"/>
      <c r="B69" s="448" t="s">
        <v>53</v>
      </c>
      <c r="C69" s="447"/>
      <c r="D69" s="450"/>
      <c r="E69" s="449"/>
      <c r="F69" s="450">
        <f>SUM(F67:F68)</f>
        <v>0</v>
      </c>
      <c r="G69" s="162"/>
      <c r="H69" s="162"/>
      <c r="I69" s="162"/>
      <c r="J69" s="162"/>
      <c r="K69" s="162"/>
      <c r="L69" s="162"/>
      <c r="M69" s="162"/>
    </row>
    <row r="70" spans="1:13">
      <c r="A70" s="441" t="s">
        <v>54</v>
      </c>
      <c r="B70" s="451" t="s">
        <v>55</v>
      </c>
      <c r="C70" s="452"/>
      <c r="D70" s="454"/>
      <c r="E70" s="453"/>
      <c r="F70" s="454"/>
      <c r="G70" s="162"/>
      <c r="H70" s="162"/>
      <c r="I70" s="162"/>
      <c r="J70" s="162"/>
      <c r="K70" s="162"/>
      <c r="L70" s="162"/>
      <c r="M70" s="162"/>
    </row>
    <row r="71" spans="1:13" ht="86.5" customHeight="1">
      <c r="A71" s="490"/>
      <c r="B71" s="485" t="s">
        <v>67</v>
      </c>
      <c r="C71" s="492"/>
      <c r="D71" s="470"/>
      <c r="E71" s="493"/>
      <c r="F71" s="494"/>
      <c r="G71" s="162"/>
      <c r="H71" s="162"/>
      <c r="I71" s="162"/>
      <c r="J71" s="162"/>
      <c r="K71" s="162"/>
      <c r="L71" s="162"/>
      <c r="M71" s="162"/>
    </row>
    <row r="72" spans="1:13" ht="51.5" customHeight="1">
      <c r="A72" s="513" t="s">
        <v>411</v>
      </c>
      <c r="B72" s="465" t="s">
        <v>253</v>
      </c>
      <c r="C72" s="431" t="s">
        <v>184</v>
      </c>
      <c r="D72" s="433">
        <v>20</v>
      </c>
      <c r="E72" s="468"/>
      <c r="F72" s="446">
        <f t="shared" ref="F72:F110" si="12">$D72*E72</f>
        <v>0</v>
      </c>
      <c r="G72" s="162"/>
      <c r="H72" s="162"/>
      <c r="I72" s="162"/>
      <c r="J72" s="162"/>
      <c r="K72" s="162"/>
      <c r="L72" s="162"/>
      <c r="M72" s="162"/>
    </row>
    <row r="73" spans="1:13" ht="73.25" customHeight="1">
      <c r="A73" s="513" t="s">
        <v>412</v>
      </c>
      <c r="B73" s="465" t="s">
        <v>226</v>
      </c>
      <c r="C73" s="431" t="s">
        <v>184</v>
      </c>
      <c r="D73" s="433">
        <v>6</v>
      </c>
      <c r="E73" s="468"/>
      <c r="F73" s="446">
        <f t="shared" si="12"/>
        <v>0</v>
      </c>
      <c r="G73" s="162"/>
      <c r="H73" s="162"/>
      <c r="I73" s="162"/>
      <c r="J73" s="162"/>
      <c r="K73" s="162"/>
      <c r="L73" s="162"/>
      <c r="M73" s="162"/>
    </row>
    <row r="74" spans="1:13" ht="64.25" customHeight="1">
      <c r="A74" s="513" t="s">
        <v>413</v>
      </c>
      <c r="B74" s="465" t="s">
        <v>227</v>
      </c>
      <c r="C74" s="431" t="s">
        <v>184</v>
      </c>
      <c r="D74" s="433">
        <v>6</v>
      </c>
      <c r="E74" s="468"/>
      <c r="F74" s="446">
        <f t="shared" si="12"/>
        <v>0</v>
      </c>
      <c r="G74" s="162"/>
      <c r="H74" s="162"/>
      <c r="I74" s="162"/>
      <c r="J74" s="162"/>
      <c r="K74" s="162"/>
      <c r="L74" s="162"/>
      <c r="M74" s="162"/>
    </row>
    <row r="75" spans="1:13" ht="64.75" customHeight="1">
      <c r="A75" s="513" t="s">
        <v>414</v>
      </c>
      <c r="B75" s="465" t="s">
        <v>228</v>
      </c>
      <c r="C75" s="431" t="s">
        <v>184</v>
      </c>
      <c r="D75" s="433">
        <v>4</v>
      </c>
      <c r="E75" s="468"/>
      <c r="F75" s="446">
        <f t="shared" si="12"/>
        <v>0</v>
      </c>
      <c r="G75" s="162"/>
      <c r="H75" s="162"/>
      <c r="I75" s="162"/>
      <c r="J75" s="162"/>
      <c r="K75" s="162"/>
      <c r="L75" s="162"/>
      <c r="M75" s="162"/>
    </row>
    <row r="76" spans="1:13" ht="52">
      <c r="A76" s="513" t="s">
        <v>415</v>
      </c>
      <c r="B76" s="465" t="s">
        <v>229</v>
      </c>
      <c r="C76" s="431" t="s">
        <v>184</v>
      </c>
      <c r="D76" s="433">
        <v>6</v>
      </c>
      <c r="E76" s="468"/>
      <c r="F76" s="446">
        <f t="shared" si="12"/>
        <v>0</v>
      </c>
      <c r="G76" s="162"/>
      <c r="H76" s="162"/>
      <c r="I76" s="162"/>
      <c r="J76" s="162"/>
      <c r="K76" s="162"/>
      <c r="L76" s="162"/>
      <c r="M76" s="162"/>
    </row>
    <row r="77" spans="1:13" ht="46.75" customHeight="1">
      <c r="A77" s="513" t="s">
        <v>416</v>
      </c>
      <c r="B77" s="465" t="s">
        <v>230</v>
      </c>
      <c r="C77" s="431" t="s">
        <v>184</v>
      </c>
      <c r="D77" s="433">
        <v>2</v>
      </c>
      <c r="E77" s="468"/>
      <c r="F77" s="446">
        <f t="shared" si="12"/>
        <v>0</v>
      </c>
      <c r="G77" s="162"/>
      <c r="H77" s="162"/>
      <c r="I77" s="162"/>
      <c r="J77" s="162"/>
      <c r="K77" s="162"/>
      <c r="L77" s="162"/>
      <c r="M77" s="162"/>
    </row>
    <row r="78" spans="1:13" ht="26">
      <c r="A78" s="513" t="s">
        <v>417</v>
      </c>
      <c r="B78" s="465" t="s">
        <v>231</v>
      </c>
      <c r="C78" s="431"/>
      <c r="D78" s="433"/>
      <c r="E78" s="468"/>
      <c r="F78" s="446"/>
      <c r="G78" s="162"/>
      <c r="H78" s="162"/>
      <c r="I78" s="162"/>
      <c r="J78" s="162"/>
      <c r="K78" s="162"/>
      <c r="L78" s="162"/>
      <c r="M78" s="162"/>
    </row>
    <row r="79" spans="1:13">
      <c r="A79" s="513"/>
      <c r="B79" s="465" t="s">
        <v>232</v>
      </c>
      <c r="C79" s="431" t="s">
        <v>184</v>
      </c>
      <c r="D79" s="433">
        <v>6</v>
      </c>
      <c r="E79" s="468"/>
      <c r="F79" s="446">
        <f t="shared" si="12"/>
        <v>0</v>
      </c>
      <c r="G79" s="162"/>
      <c r="H79" s="162"/>
      <c r="I79" s="162"/>
      <c r="J79" s="162"/>
      <c r="K79" s="162"/>
      <c r="L79" s="162"/>
      <c r="M79" s="162"/>
    </row>
    <row r="80" spans="1:13">
      <c r="A80" s="513"/>
      <c r="B80" s="465" t="s">
        <v>233</v>
      </c>
      <c r="C80" s="431" t="s">
        <v>184</v>
      </c>
      <c r="D80" s="433">
        <v>2</v>
      </c>
      <c r="E80" s="468"/>
      <c r="F80" s="446">
        <f t="shared" si="12"/>
        <v>0</v>
      </c>
      <c r="G80" s="162"/>
      <c r="H80" s="162"/>
      <c r="I80" s="162"/>
      <c r="J80" s="162"/>
      <c r="K80" s="162"/>
      <c r="L80" s="162"/>
      <c r="M80" s="162"/>
    </row>
    <row r="81" spans="1:13" ht="24" customHeight="1">
      <c r="A81" s="513" t="s">
        <v>418</v>
      </c>
      <c r="B81" s="465" t="s">
        <v>254</v>
      </c>
      <c r="C81" s="431" t="s">
        <v>184</v>
      </c>
      <c r="D81" s="433">
        <v>6</v>
      </c>
      <c r="E81" s="468"/>
      <c r="F81" s="446">
        <f t="shared" si="12"/>
        <v>0</v>
      </c>
      <c r="G81" s="162"/>
      <c r="H81" s="162"/>
      <c r="I81" s="162"/>
      <c r="J81" s="162"/>
      <c r="K81" s="162"/>
      <c r="L81" s="162"/>
      <c r="M81" s="162"/>
    </row>
    <row r="82" spans="1:13" ht="43.75" customHeight="1">
      <c r="A82" s="513" t="s">
        <v>419</v>
      </c>
      <c r="B82" s="465" t="s">
        <v>234</v>
      </c>
      <c r="C82" s="431" t="s">
        <v>184</v>
      </c>
      <c r="D82" s="433">
        <v>6</v>
      </c>
      <c r="E82" s="468"/>
      <c r="F82" s="446">
        <f t="shared" si="12"/>
        <v>0</v>
      </c>
      <c r="G82" s="162"/>
      <c r="H82" s="162"/>
      <c r="I82" s="162"/>
      <c r="J82" s="162"/>
      <c r="K82" s="162"/>
      <c r="L82" s="162"/>
      <c r="M82" s="162"/>
    </row>
    <row r="83" spans="1:13" ht="57" customHeight="1">
      <c r="A83" s="513" t="s">
        <v>420</v>
      </c>
      <c r="B83" s="465" t="s">
        <v>255</v>
      </c>
      <c r="C83" s="431" t="s">
        <v>184</v>
      </c>
      <c r="D83" s="433">
        <v>1</v>
      </c>
      <c r="E83" s="468"/>
      <c r="F83" s="446">
        <f t="shared" si="12"/>
        <v>0</v>
      </c>
      <c r="G83" s="162"/>
      <c r="H83" s="162"/>
      <c r="I83" s="162"/>
      <c r="J83" s="162"/>
      <c r="K83" s="162"/>
      <c r="L83" s="162"/>
      <c r="M83" s="162"/>
    </row>
    <row r="84" spans="1:13">
      <c r="A84" s="513" t="s">
        <v>421</v>
      </c>
      <c r="B84" s="465" t="s">
        <v>235</v>
      </c>
      <c r="C84" s="431" t="s">
        <v>184</v>
      </c>
      <c r="D84" s="433">
        <v>2</v>
      </c>
      <c r="E84" s="468"/>
      <c r="F84" s="446">
        <f t="shared" si="12"/>
        <v>0</v>
      </c>
      <c r="G84" s="162"/>
      <c r="H84" s="162"/>
      <c r="I84" s="162"/>
      <c r="J84" s="162"/>
      <c r="K84" s="162"/>
      <c r="L84" s="162"/>
      <c r="M84" s="162"/>
    </row>
    <row r="85" spans="1:13" ht="21.5" customHeight="1">
      <c r="A85" s="513" t="s">
        <v>422</v>
      </c>
      <c r="B85" s="465" t="s">
        <v>236</v>
      </c>
      <c r="C85" s="431" t="s">
        <v>184</v>
      </c>
      <c r="D85" s="433">
        <v>2</v>
      </c>
      <c r="E85" s="468"/>
      <c r="F85" s="446">
        <f t="shared" si="12"/>
        <v>0</v>
      </c>
      <c r="G85" s="162"/>
      <c r="H85" s="162"/>
      <c r="I85" s="162"/>
      <c r="J85" s="162"/>
      <c r="K85" s="162"/>
      <c r="L85" s="162"/>
      <c r="M85" s="162"/>
    </row>
    <row r="86" spans="1:13" ht="13.25" customHeight="1">
      <c r="A86" s="513" t="s">
        <v>423</v>
      </c>
      <c r="B86" s="465" t="s">
        <v>237</v>
      </c>
      <c r="C86" s="431" t="s">
        <v>184</v>
      </c>
      <c r="D86" s="433">
        <v>2</v>
      </c>
      <c r="E86" s="468"/>
      <c r="F86" s="446">
        <f t="shared" si="12"/>
        <v>0</v>
      </c>
      <c r="G86" s="162"/>
      <c r="H86" s="162"/>
      <c r="I86" s="162"/>
      <c r="J86" s="162"/>
      <c r="K86" s="162"/>
      <c r="L86" s="162"/>
      <c r="M86" s="162"/>
    </row>
    <row r="87" spans="1:13" ht="39" customHeight="1">
      <c r="A87" s="513" t="s">
        <v>424</v>
      </c>
      <c r="B87" s="465" t="s">
        <v>257</v>
      </c>
      <c r="C87" s="431" t="s">
        <v>184</v>
      </c>
      <c r="D87" s="433">
        <v>1</v>
      </c>
      <c r="E87" s="468"/>
      <c r="F87" s="446">
        <f t="shared" si="12"/>
        <v>0</v>
      </c>
      <c r="G87" s="162"/>
      <c r="H87" s="162"/>
      <c r="I87" s="162"/>
      <c r="J87" s="162"/>
      <c r="K87" s="162"/>
      <c r="L87" s="162"/>
      <c r="M87" s="162"/>
    </row>
    <row r="88" spans="1:13" ht="43.25" customHeight="1">
      <c r="A88" s="513" t="s">
        <v>425</v>
      </c>
      <c r="B88" s="465" t="s">
        <v>258</v>
      </c>
      <c r="C88" s="431" t="s">
        <v>184</v>
      </c>
      <c r="D88" s="433">
        <v>1</v>
      </c>
      <c r="E88" s="468"/>
      <c r="F88" s="446">
        <f t="shared" si="12"/>
        <v>0</v>
      </c>
      <c r="G88" s="162"/>
      <c r="H88" s="162"/>
      <c r="I88" s="162"/>
      <c r="J88" s="162"/>
      <c r="K88" s="162"/>
      <c r="L88" s="162"/>
      <c r="M88" s="162"/>
    </row>
    <row r="89" spans="1:13" ht="53.5" customHeight="1">
      <c r="A89" s="513" t="s">
        <v>426</v>
      </c>
      <c r="B89" s="465" t="s">
        <v>259</v>
      </c>
      <c r="C89" s="431" t="s">
        <v>184</v>
      </c>
      <c r="D89" s="433">
        <v>2</v>
      </c>
      <c r="E89" s="468"/>
      <c r="F89" s="446">
        <f t="shared" si="12"/>
        <v>0</v>
      </c>
      <c r="G89" s="162"/>
      <c r="H89" s="162"/>
      <c r="I89" s="162"/>
      <c r="J89" s="162"/>
      <c r="K89" s="162"/>
      <c r="L89" s="162"/>
      <c r="M89" s="162"/>
    </row>
    <row r="90" spans="1:13" ht="30.5" customHeight="1">
      <c r="A90" s="513" t="s">
        <v>427</v>
      </c>
      <c r="B90" s="465" t="s">
        <v>260</v>
      </c>
      <c r="C90" s="431" t="s">
        <v>115</v>
      </c>
      <c r="D90" s="433">
        <v>30</v>
      </c>
      <c r="E90" s="468"/>
      <c r="F90" s="446">
        <f t="shared" si="12"/>
        <v>0</v>
      </c>
      <c r="G90" s="162"/>
      <c r="H90" s="162"/>
      <c r="I90" s="162"/>
      <c r="J90" s="162"/>
      <c r="K90" s="162"/>
      <c r="L90" s="162"/>
      <c r="M90" s="162"/>
    </row>
    <row r="91" spans="1:13" ht="63.5" customHeight="1">
      <c r="A91" s="513" t="s">
        <v>428</v>
      </c>
      <c r="B91" s="465" t="s">
        <v>261</v>
      </c>
      <c r="C91" s="431" t="s">
        <v>184</v>
      </c>
      <c r="D91" s="433">
        <v>1</v>
      </c>
      <c r="E91" s="468"/>
      <c r="F91" s="446">
        <f t="shared" si="12"/>
        <v>0</v>
      </c>
      <c r="G91" s="162"/>
      <c r="H91" s="162"/>
      <c r="I91" s="162"/>
      <c r="J91" s="162"/>
      <c r="K91" s="162"/>
      <c r="L91" s="162"/>
      <c r="M91" s="162"/>
    </row>
    <row r="92" spans="1:13" ht="19.25" customHeight="1">
      <c r="A92" s="513" t="s">
        <v>429</v>
      </c>
      <c r="B92" s="465" t="s">
        <v>235</v>
      </c>
      <c r="C92" s="431" t="s">
        <v>184</v>
      </c>
      <c r="D92" s="433">
        <v>1</v>
      </c>
      <c r="E92" s="468"/>
      <c r="F92" s="446">
        <f t="shared" si="12"/>
        <v>0</v>
      </c>
      <c r="G92" s="162"/>
      <c r="H92" s="162"/>
      <c r="I92" s="162"/>
      <c r="J92" s="162"/>
      <c r="K92" s="162"/>
      <c r="L92" s="162"/>
      <c r="M92" s="162"/>
    </row>
    <row r="93" spans="1:13" ht="18.5" customHeight="1">
      <c r="A93" s="513" t="s">
        <v>430</v>
      </c>
      <c r="B93" s="465" t="s">
        <v>239</v>
      </c>
      <c r="C93" s="431" t="s">
        <v>184</v>
      </c>
      <c r="D93" s="433">
        <v>1</v>
      </c>
      <c r="E93" s="468"/>
      <c r="F93" s="446">
        <f t="shared" si="12"/>
        <v>0</v>
      </c>
      <c r="G93" s="162"/>
      <c r="H93" s="162"/>
      <c r="I93" s="162"/>
      <c r="J93" s="162"/>
      <c r="K93" s="162"/>
      <c r="L93" s="162"/>
      <c r="M93" s="162"/>
    </row>
    <row r="94" spans="1:13" ht="20.5" customHeight="1">
      <c r="A94" s="513" t="s">
        <v>431</v>
      </c>
      <c r="B94" s="465" t="s">
        <v>236</v>
      </c>
      <c r="C94" s="431" t="s">
        <v>184</v>
      </c>
      <c r="D94" s="433">
        <v>1</v>
      </c>
      <c r="E94" s="468"/>
      <c r="F94" s="446">
        <f t="shared" si="12"/>
        <v>0</v>
      </c>
      <c r="G94" s="162"/>
      <c r="H94" s="162"/>
      <c r="I94" s="162"/>
      <c r="J94" s="162"/>
      <c r="K94" s="162"/>
      <c r="L94" s="162"/>
      <c r="M94" s="162"/>
    </row>
    <row r="95" spans="1:13" ht="24" customHeight="1">
      <c r="A95" s="513" t="s">
        <v>432</v>
      </c>
      <c r="B95" s="465" t="s">
        <v>237</v>
      </c>
      <c r="C95" s="431" t="s">
        <v>184</v>
      </c>
      <c r="D95" s="433">
        <v>3</v>
      </c>
      <c r="E95" s="468"/>
      <c r="F95" s="446">
        <f t="shared" si="12"/>
        <v>0</v>
      </c>
      <c r="G95" s="162"/>
      <c r="H95" s="162"/>
      <c r="I95" s="162"/>
      <c r="J95" s="162"/>
      <c r="K95" s="162"/>
      <c r="L95" s="162"/>
      <c r="M95" s="162"/>
    </row>
    <row r="96" spans="1:13" ht="45.5" customHeight="1">
      <c r="A96" s="513" t="s">
        <v>433</v>
      </c>
      <c r="B96" s="465" t="s">
        <v>262</v>
      </c>
      <c r="C96" s="431" t="s">
        <v>184</v>
      </c>
      <c r="D96" s="433">
        <v>1</v>
      </c>
      <c r="E96" s="468"/>
      <c r="F96" s="446">
        <f t="shared" si="12"/>
        <v>0</v>
      </c>
      <c r="G96" s="162"/>
      <c r="H96" s="162"/>
      <c r="I96" s="162"/>
      <c r="J96" s="162"/>
      <c r="K96" s="162"/>
      <c r="L96" s="162"/>
      <c r="M96" s="162"/>
    </row>
    <row r="97" spans="1:13" ht="40.25" customHeight="1">
      <c r="A97" s="513" t="s">
        <v>434</v>
      </c>
      <c r="B97" s="465" t="s">
        <v>240</v>
      </c>
      <c r="C97" s="431" t="s">
        <v>184</v>
      </c>
      <c r="D97" s="433">
        <v>1</v>
      </c>
      <c r="E97" s="468"/>
      <c r="F97" s="446">
        <f t="shared" si="12"/>
        <v>0</v>
      </c>
      <c r="G97" s="162"/>
      <c r="H97" s="162"/>
      <c r="I97" s="162"/>
      <c r="J97" s="162"/>
      <c r="K97" s="162"/>
      <c r="L97" s="162"/>
      <c r="M97" s="162"/>
    </row>
    <row r="98" spans="1:13" ht="27.5" customHeight="1">
      <c r="A98" s="513" t="s">
        <v>435</v>
      </c>
      <c r="B98" s="465" t="s">
        <v>263</v>
      </c>
      <c r="C98" s="431" t="s">
        <v>115</v>
      </c>
      <c r="D98" s="433">
        <v>20</v>
      </c>
      <c r="E98" s="468"/>
      <c r="F98" s="446">
        <f t="shared" si="12"/>
        <v>0</v>
      </c>
      <c r="G98" s="162"/>
      <c r="H98" s="162"/>
      <c r="I98" s="162"/>
      <c r="J98" s="162"/>
      <c r="K98" s="162"/>
      <c r="L98" s="162"/>
      <c r="M98" s="162"/>
    </row>
    <row r="99" spans="1:13" ht="46.25" customHeight="1">
      <c r="A99" s="513" t="s">
        <v>436</v>
      </c>
      <c r="B99" s="465" t="s">
        <v>264</v>
      </c>
      <c r="C99" s="431" t="s">
        <v>241</v>
      </c>
      <c r="D99" s="433">
        <v>1</v>
      </c>
      <c r="E99" s="468"/>
      <c r="F99" s="446">
        <f t="shared" si="12"/>
        <v>0</v>
      </c>
      <c r="G99" s="162"/>
      <c r="H99" s="162"/>
      <c r="I99" s="162"/>
      <c r="J99" s="162"/>
      <c r="K99" s="162"/>
      <c r="L99" s="162"/>
      <c r="M99" s="162"/>
    </row>
    <row r="100" spans="1:13" ht="30" customHeight="1">
      <c r="A100" s="513" t="s">
        <v>437</v>
      </c>
      <c r="B100" s="465" t="s">
        <v>242</v>
      </c>
      <c r="C100" s="431" t="s">
        <v>241</v>
      </c>
      <c r="D100" s="433">
        <v>1</v>
      </c>
      <c r="E100" s="468"/>
      <c r="F100" s="446">
        <f t="shared" si="12"/>
        <v>0</v>
      </c>
      <c r="G100" s="162"/>
      <c r="H100" s="162"/>
      <c r="I100" s="162"/>
      <c r="J100" s="162"/>
      <c r="K100" s="162"/>
      <c r="L100" s="162"/>
      <c r="M100" s="162"/>
    </row>
    <row r="101" spans="1:13" ht="50.5" customHeight="1">
      <c r="A101" s="513" t="s">
        <v>438</v>
      </c>
      <c r="B101" s="465" t="s">
        <v>243</v>
      </c>
      <c r="C101" s="431" t="s">
        <v>184</v>
      </c>
      <c r="D101" s="433">
        <v>1</v>
      </c>
      <c r="E101" s="468"/>
      <c r="F101" s="446">
        <f t="shared" si="12"/>
        <v>0</v>
      </c>
      <c r="G101" s="162"/>
      <c r="H101" s="162"/>
      <c r="I101" s="162"/>
      <c r="J101" s="162"/>
      <c r="K101" s="162"/>
      <c r="L101" s="162"/>
      <c r="M101" s="162"/>
    </row>
    <row r="102" spans="1:13" ht="39.5" customHeight="1">
      <c r="A102" s="513" t="s">
        <v>439</v>
      </c>
      <c r="B102" s="465" t="s">
        <v>244</v>
      </c>
      <c r="C102" s="431" t="s">
        <v>115</v>
      </c>
      <c r="D102" s="433">
        <v>25</v>
      </c>
      <c r="E102" s="468"/>
      <c r="F102" s="446">
        <f t="shared" si="12"/>
        <v>0</v>
      </c>
      <c r="G102" s="162"/>
      <c r="H102" s="162"/>
      <c r="I102" s="162"/>
      <c r="J102" s="162"/>
      <c r="K102" s="162"/>
      <c r="L102" s="162"/>
      <c r="M102" s="162"/>
    </row>
    <row r="103" spans="1:13" ht="23.5" customHeight="1">
      <c r="A103" s="513" t="s">
        <v>515</v>
      </c>
      <c r="B103" s="465" t="s">
        <v>245</v>
      </c>
      <c r="C103" s="431" t="s">
        <v>184</v>
      </c>
      <c r="D103" s="433">
        <v>6</v>
      </c>
      <c r="E103" s="468"/>
      <c r="F103" s="446">
        <f t="shared" si="12"/>
        <v>0</v>
      </c>
      <c r="G103" s="162"/>
      <c r="H103" s="162"/>
      <c r="I103" s="162"/>
      <c r="J103" s="162"/>
      <c r="K103" s="162"/>
      <c r="L103" s="162"/>
      <c r="M103" s="162"/>
    </row>
    <row r="104" spans="1:13" ht="21.5" customHeight="1">
      <c r="A104" s="513" t="s">
        <v>516</v>
      </c>
      <c r="B104" s="465" t="s">
        <v>246</v>
      </c>
      <c r="C104" s="431" t="s">
        <v>184</v>
      </c>
      <c r="D104" s="433">
        <v>6</v>
      </c>
      <c r="E104" s="468"/>
      <c r="F104" s="446">
        <f t="shared" si="12"/>
        <v>0</v>
      </c>
      <c r="G104" s="162"/>
      <c r="H104" s="162"/>
      <c r="I104" s="162"/>
      <c r="J104" s="162"/>
      <c r="K104" s="162"/>
      <c r="L104" s="162"/>
      <c r="M104" s="162"/>
    </row>
    <row r="105" spans="1:13" ht="50.5" customHeight="1">
      <c r="A105" s="513" t="s">
        <v>517</v>
      </c>
      <c r="B105" s="465" t="s">
        <v>923</v>
      </c>
      <c r="C105" s="431" t="s">
        <v>241</v>
      </c>
      <c r="D105" s="433">
        <v>1</v>
      </c>
      <c r="E105" s="468"/>
      <c r="F105" s="446">
        <f t="shared" si="12"/>
        <v>0</v>
      </c>
      <c r="G105" s="162"/>
      <c r="H105" s="162"/>
      <c r="I105" s="162"/>
      <c r="J105" s="162"/>
      <c r="K105" s="162"/>
      <c r="L105" s="162"/>
      <c r="M105" s="162"/>
    </row>
    <row r="106" spans="1:13" ht="24.5" customHeight="1">
      <c r="A106" s="513" t="s">
        <v>518</v>
      </c>
      <c r="B106" s="465" t="s">
        <v>918</v>
      </c>
      <c r="C106" s="431" t="s">
        <v>184</v>
      </c>
      <c r="D106" s="433">
        <v>1</v>
      </c>
      <c r="E106" s="468"/>
      <c r="F106" s="446">
        <f t="shared" si="12"/>
        <v>0</v>
      </c>
      <c r="G106" s="162"/>
      <c r="H106" s="162"/>
      <c r="I106" s="162"/>
      <c r="J106" s="162"/>
      <c r="K106" s="162"/>
      <c r="L106" s="162"/>
      <c r="M106" s="162"/>
    </row>
    <row r="107" spans="1:13" ht="29.5" customHeight="1">
      <c r="A107" s="513" t="s">
        <v>519</v>
      </c>
      <c r="B107" s="465" t="s">
        <v>919</v>
      </c>
      <c r="C107" s="431" t="s">
        <v>905</v>
      </c>
      <c r="D107" s="433">
        <v>1</v>
      </c>
      <c r="E107" s="468"/>
      <c r="F107" s="446">
        <f t="shared" si="12"/>
        <v>0</v>
      </c>
      <c r="G107" s="162"/>
      <c r="H107" s="162"/>
      <c r="I107" s="162"/>
      <c r="J107" s="162"/>
      <c r="K107" s="162"/>
      <c r="L107" s="162"/>
      <c r="M107" s="162"/>
    </row>
    <row r="108" spans="1:13" ht="30" customHeight="1">
      <c r="A108" s="513" t="s">
        <v>520</v>
      </c>
      <c r="B108" s="465" t="s">
        <v>920</v>
      </c>
      <c r="C108" s="431" t="s">
        <v>184</v>
      </c>
      <c r="D108" s="433">
        <v>1</v>
      </c>
      <c r="E108" s="468"/>
      <c r="F108" s="446">
        <f t="shared" si="12"/>
        <v>0</v>
      </c>
      <c r="G108" s="162"/>
      <c r="H108" s="162"/>
      <c r="I108" s="162"/>
      <c r="J108" s="162"/>
      <c r="K108" s="162"/>
      <c r="L108" s="162"/>
      <c r="M108" s="162"/>
    </row>
    <row r="109" spans="1:13" ht="28.25" customHeight="1">
      <c r="A109" s="513" t="s">
        <v>521</v>
      </c>
      <c r="B109" s="465" t="s">
        <v>921</v>
      </c>
      <c r="C109" s="431" t="s">
        <v>184</v>
      </c>
      <c r="D109" s="433">
        <v>1</v>
      </c>
      <c r="E109" s="468"/>
      <c r="F109" s="446">
        <f t="shared" si="12"/>
        <v>0</v>
      </c>
      <c r="G109" s="162"/>
      <c r="H109" s="162"/>
      <c r="I109" s="162"/>
      <c r="J109" s="162"/>
      <c r="K109" s="162"/>
      <c r="L109" s="162"/>
      <c r="M109" s="162"/>
    </row>
    <row r="110" spans="1:13" ht="29.5" customHeight="1">
      <c r="A110" s="513" t="s">
        <v>522</v>
      </c>
      <c r="B110" s="465" t="s">
        <v>922</v>
      </c>
      <c r="C110" s="431" t="s">
        <v>905</v>
      </c>
      <c r="D110" s="433">
        <v>1</v>
      </c>
      <c r="E110" s="468"/>
      <c r="F110" s="446">
        <f t="shared" si="12"/>
        <v>0</v>
      </c>
      <c r="G110" s="162"/>
      <c r="H110" s="162"/>
      <c r="I110" s="162"/>
      <c r="J110" s="162"/>
      <c r="K110" s="162"/>
      <c r="L110" s="162"/>
      <c r="M110" s="162"/>
    </row>
    <row r="111" spans="1:13" ht="19.25" customHeight="1">
      <c r="A111" s="495"/>
      <c r="B111" s="448" t="s">
        <v>56</v>
      </c>
      <c r="C111" s="447"/>
      <c r="D111" s="496"/>
      <c r="E111" s="606"/>
      <c r="F111" s="497">
        <f>SUM(F71:F110)</f>
        <v>0</v>
      </c>
      <c r="G111" s="162"/>
      <c r="H111" s="162"/>
      <c r="I111" s="162"/>
      <c r="J111" s="162"/>
      <c r="K111" s="162"/>
      <c r="L111" s="162"/>
      <c r="M111" s="162"/>
    </row>
    <row r="112" spans="1:13" ht="15.5" customHeight="1">
      <c r="A112" s="441" t="s">
        <v>161</v>
      </c>
      <c r="B112" s="451" t="s">
        <v>278</v>
      </c>
      <c r="C112" s="452"/>
      <c r="D112" s="454"/>
      <c r="E112" s="607"/>
      <c r="F112" s="454"/>
      <c r="G112" s="162"/>
      <c r="H112" s="162"/>
      <c r="I112" s="162"/>
      <c r="J112" s="162"/>
      <c r="K112" s="162"/>
      <c r="L112" s="162"/>
      <c r="M112" s="162"/>
    </row>
    <row r="113" spans="1:13" ht="21" customHeight="1">
      <c r="A113" s="488"/>
      <c r="B113" s="469" t="s">
        <v>286</v>
      </c>
      <c r="C113" s="490"/>
      <c r="D113" s="446"/>
      <c r="E113" s="468"/>
      <c r="F113" s="446"/>
      <c r="G113" s="162"/>
      <c r="H113" s="162"/>
      <c r="I113" s="162"/>
      <c r="J113" s="162"/>
      <c r="K113" s="162"/>
      <c r="L113" s="162"/>
      <c r="M113" s="162"/>
    </row>
    <row r="114" spans="1:13" ht="51" customHeight="1">
      <c r="A114" s="490" t="s">
        <v>162</v>
      </c>
      <c r="B114" s="465" t="s">
        <v>397</v>
      </c>
      <c r="C114" s="431" t="s">
        <v>184</v>
      </c>
      <c r="D114" s="433">
        <v>8</v>
      </c>
      <c r="E114" s="468"/>
      <c r="F114" s="446">
        <f t="shared" ref="F114:F118" si="13">D114*E114</f>
        <v>0</v>
      </c>
      <c r="G114" s="162"/>
      <c r="H114" s="162"/>
      <c r="I114" s="162"/>
      <c r="J114" s="162"/>
      <c r="K114" s="162"/>
      <c r="L114" s="162"/>
      <c r="M114" s="162"/>
    </row>
    <row r="115" spans="1:13" ht="50" customHeight="1">
      <c r="A115" s="490" t="s">
        <v>163</v>
      </c>
      <c r="B115" s="465" t="s">
        <v>279</v>
      </c>
      <c r="C115" s="431" t="s">
        <v>184</v>
      </c>
      <c r="D115" s="433">
        <v>1</v>
      </c>
      <c r="E115" s="468"/>
      <c r="F115" s="446">
        <f t="shared" si="13"/>
        <v>0</v>
      </c>
      <c r="G115" s="162"/>
      <c r="H115" s="162"/>
      <c r="I115" s="162"/>
      <c r="J115" s="162"/>
      <c r="K115" s="162"/>
      <c r="L115" s="162"/>
      <c r="M115" s="162"/>
    </row>
    <row r="116" spans="1:13" ht="21.5" customHeight="1">
      <c r="A116" s="490" t="s">
        <v>440</v>
      </c>
      <c r="B116" s="465" t="s">
        <v>280</v>
      </c>
      <c r="C116" s="431" t="s">
        <v>184</v>
      </c>
      <c r="D116" s="433">
        <v>1</v>
      </c>
      <c r="E116" s="468"/>
      <c r="F116" s="446">
        <f t="shared" si="13"/>
        <v>0</v>
      </c>
      <c r="G116" s="162"/>
      <c r="H116" s="162"/>
      <c r="I116" s="162"/>
      <c r="J116" s="162"/>
      <c r="K116" s="162"/>
      <c r="L116" s="162"/>
      <c r="M116" s="162"/>
    </row>
    <row r="117" spans="1:13" ht="30" customHeight="1">
      <c r="A117" s="490" t="s">
        <v>441</v>
      </c>
      <c r="B117" s="465" t="s">
        <v>281</v>
      </c>
      <c r="C117" s="431" t="s">
        <v>184</v>
      </c>
      <c r="D117" s="433">
        <v>3</v>
      </c>
      <c r="E117" s="468"/>
      <c r="F117" s="446">
        <f t="shared" si="13"/>
        <v>0</v>
      </c>
      <c r="G117" s="162"/>
      <c r="H117" s="162"/>
      <c r="I117" s="162"/>
      <c r="J117" s="162"/>
      <c r="K117" s="162"/>
      <c r="L117" s="162"/>
      <c r="M117" s="162"/>
    </row>
    <row r="118" spans="1:13" ht="33" customHeight="1">
      <c r="A118" s="490" t="s">
        <v>442</v>
      </c>
      <c r="B118" s="465" t="s">
        <v>282</v>
      </c>
      <c r="C118" s="431" t="s">
        <v>184</v>
      </c>
      <c r="D118" s="433">
        <v>1</v>
      </c>
      <c r="E118" s="468"/>
      <c r="F118" s="446">
        <f t="shared" si="13"/>
        <v>0</v>
      </c>
      <c r="G118" s="162"/>
      <c r="H118" s="162"/>
      <c r="I118" s="162"/>
      <c r="J118" s="162"/>
      <c r="K118" s="162"/>
      <c r="L118" s="162"/>
      <c r="M118" s="162"/>
    </row>
    <row r="119" spans="1:13" ht="30.5" customHeight="1">
      <c r="A119" s="490" t="s">
        <v>443</v>
      </c>
      <c r="B119" s="465" t="s">
        <v>283</v>
      </c>
      <c r="C119" s="431" t="s">
        <v>184</v>
      </c>
      <c r="D119" s="433">
        <v>2</v>
      </c>
      <c r="E119" s="468"/>
      <c r="F119" s="446">
        <f>D119*E119</f>
        <v>0</v>
      </c>
      <c r="G119" s="162"/>
      <c r="H119" s="162"/>
      <c r="I119" s="162"/>
      <c r="J119" s="162"/>
      <c r="K119" s="162"/>
      <c r="L119" s="162"/>
      <c r="M119" s="162"/>
    </row>
    <row r="120" spans="1:13" ht="31.25" customHeight="1">
      <c r="A120" s="490" t="s">
        <v>444</v>
      </c>
      <c r="B120" s="465" t="s">
        <v>284</v>
      </c>
      <c r="C120" s="431" t="s">
        <v>184</v>
      </c>
      <c r="D120" s="433">
        <v>2</v>
      </c>
      <c r="E120" s="468"/>
      <c r="F120" s="446">
        <f>D120*E120</f>
        <v>0</v>
      </c>
      <c r="G120" s="162"/>
      <c r="H120" s="162"/>
      <c r="I120" s="162"/>
      <c r="J120" s="162"/>
      <c r="K120" s="162"/>
      <c r="L120" s="162"/>
      <c r="M120" s="162"/>
    </row>
    <row r="121" spans="1:13" ht="15.5" customHeight="1">
      <c r="A121" s="447"/>
      <c r="B121" s="448" t="s">
        <v>160</v>
      </c>
      <c r="C121" s="447"/>
      <c r="D121" s="496"/>
      <c r="E121" s="606"/>
      <c r="F121" s="497">
        <f>SUM(F113:F120)</f>
        <v>0</v>
      </c>
      <c r="G121" s="162"/>
      <c r="H121" s="162"/>
      <c r="I121" s="162"/>
      <c r="J121" s="162"/>
      <c r="K121" s="162"/>
      <c r="L121" s="162"/>
      <c r="M121" s="162"/>
    </row>
    <row r="122" spans="1:13" ht="24" customHeight="1">
      <c r="A122" s="441" t="s">
        <v>185</v>
      </c>
      <c r="B122" s="451" t="s">
        <v>285</v>
      </c>
      <c r="C122" s="452"/>
      <c r="D122" s="454"/>
      <c r="E122" s="607"/>
      <c r="F122" s="454"/>
      <c r="G122" s="162"/>
      <c r="H122" s="162"/>
      <c r="I122" s="162"/>
      <c r="J122" s="162"/>
      <c r="K122" s="162"/>
      <c r="L122" s="162"/>
      <c r="M122" s="162"/>
    </row>
    <row r="123" spans="1:13" ht="15" customHeight="1">
      <c r="A123" s="488"/>
      <c r="B123" s="469" t="s">
        <v>286</v>
      </c>
      <c r="C123" s="490"/>
      <c r="D123" s="446"/>
      <c r="E123" s="468"/>
      <c r="F123" s="446"/>
      <c r="G123" s="162"/>
      <c r="H123" s="162"/>
      <c r="I123" s="162"/>
      <c r="J123" s="162"/>
      <c r="K123" s="162"/>
      <c r="L123" s="162"/>
      <c r="M123" s="162"/>
    </row>
    <row r="124" spans="1:13" ht="37" customHeight="1">
      <c r="A124" s="512" t="s">
        <v>186</v>
      </c>
      <c r="B124" s="465" t="s">
        <v>287</v>
      </c>
      <c r="C124" s="431" t="s">
        <v>184</v>
      </c>
      <c r="D124" s="433">
        <v>12</v>
      </c>
      <c r="E124" s="468"/>
      <c r="F124" s="446">
        <f>D124*E124</f>
        <v>0</v>
      </c>
      <c r="G124" s="162"/>
      <c r="H124" s="162"/>
      <c r="I124" s="162"/>
      <c r="J124" s="162"/>
      <c r="K124" s="162"/>
      <c r="L124" s="162"/>
      <c r="M124" s="162"/>
    </row>
    <row r="125" spans="1:13" ht="39" customHeight="1">
      <c r="A125" s="512" t="s">
        <v>447</v>
      </c>
      <c r="B125" s="465" t="s">
        <v>288</v>
      </c>
      <c r="C125" s="431" t="s">
        <v>184</v>
      </c>
      <c r="D125" s="433">
        <v>4</v>
      </c>
      <c r="E125" s="468"/>
      <c r="F125" s="446">
        <f t="shared" ref="F125:F129" si="14">D125*E125</f>
        <v>0</v>
      </c>
      <c r="G125" s="162"/>
      <c r="H125" s="162"/>
      <c r="I125" s="162"/>
      <c r="J125" s="162"/>
      <c r="K125" s="162"/>
      <c r="L125" s="162"/>
      <c r="M125" s="162"/>
    </row>
    <row r="126" spans="1:13" ht="16.75" customHeight="1">
      <c r="A126" s="512" t="s">
        <v>187</v>
      </c>
      <c r="B126" s="465" t="s">
        <v>289</v>
      </c>
      <c r="C126" s="431" t="s">
        <v>184</v>
      </c>
      <c r="D126" s="433">
        <v>6</v>
      </c>
      <c r="E126" s="468"/>
      <c r="F126" s="446">
        <f t="shared" si="14"/>
        <v>0</v>
      </c>
      <c r="G126" s="162"/>
      <c r="H126" s="162"/>
      <c r="I126" s="162"/>
      <c r="J126" s="162"/>
      <c r="K126" s="162"/>
      <c r="L126" s="162"/>
      <c r="M126" s="162"/>
    </row>
    <row r="127" spans="1:13" ht="31.75" customHeight="1">
      <c r="A127" s="512" t="s">
        <v>188</v>
      </c>
      <c r="B127" s="465" t="s">
        <v>290</v>
      </c>
      <c r="C127" s="431" t="s">
        <v>115</v>
      </c>
      <c r="D127" s="433">
        <v>150</v>
      </c>
      <c r="E127" s="468"/>
      <c r="F127" s="446">
        <f t="shared" si="14"/>
        <v>0</v>
      </c>
      <c r="G127" s="162"/>
      <c r="H127" s="162"/>
      <c r="I127" s="162"/>
      <c r="J127" s="162"/>
      <c r="K127" s="162"/>
      <c r="L127" s="162"/>
      <c r="M127" s="162"/>
    </row>
    <row r="128" spans="1:13" ht="48" customHeight="1">
      <c r="A128" s="512" t="s">
        <v>189</v>
      </c>
      <c r="B128" s="465" t="s">
        <v>291</v>
      </c>
      <c r="C128" s="431" t="s">
        <v>184</v>
      </c>
      <c r="D128" s="433">
        <v>1</v>
      </c>
      <c r="E128" s="468"/>
      <c r="F128" s="446">
        <f t="shared" si="14"/>
        <v>0</v>
      </c>
      <c r="G128" s="162"/>
      <c r="H128" s="162"/>
      <c r="I128" s="162"/>
      <c r="J128" s="162"/>
      <c r="K128" s="162"/>
      <c r="L128" s="162"/>
      <c r="M128" s="162"/>
    </row>
    <row r="129" spans="1:13" ht="52">
      <c r="A129" s="512" t="s">
        <v>190</v>
      </c>
      <c r="B129" s="465" t="s">
        <v>292</v>
      </c>
      <c r="C129" s="431" t="s">
        <v>184</v>
      </c>
      <c r="D129" s="433">
        <v>1</v>
      </c>
      <c r="E129" s="468"/>
      <c r="F129" s="446">
        <f t="shared" si="14"/>
        <v>0</v>
      </c>
      <c r="G129" s="162"/>
      <c r="H129" s="162"/>
      <c r="I129" s="162"/>
      <c r="J129" s="162"/>
      <c r="K129" s="162"/>
      <c r="L129" s="162"/>
      <c r="M129" s="162"/>
    </row>
    <row r="130" spans="1:13">
      <c r="A130" s="512" t="s">
        <v>448</v>
      </c>
      <c r="B130" s="465" t="s">
        <v>293</v>
      </c>
      <c r="C130" s="431" t="s">
        <v>184</v>
      </c>
      <c r="D130" s="433">
        <v>1</v>
      </c>
      <c r="E130" s="468"/>
      <c r="F130" s="446">
        <f t="shared" ref="F130:F137" si="15">E130*D130</f>
        <v>0</v>
      </c>
      <c r="G130" s="162"/>
      <c r="H130" s="162"/>
      <c r="I130" s="162"/>
      <c r="J130" s="162"/>
      <c r="K130" s="162"/>
      <c r="L130" s="162"/>
      <c r="M130" s="162"/>
    </row>
    <row r="131" spans="1:13" ht="26">
      <c r="A131" s="512" t="s">
        <v>449</v>
      </c>
      <c r="B131" s="465" t="s">
        <v>294</v>
      </c>
      <c r="C131" s="431" t="s">
        <v>184</v>
      </c>
      <c r="D131" s="433">
        <v>6</v>
      </c>
      <c r="E131" s="468"/>
      <c r="F131" s="446">
        <f t="shared" si="15"/>
        <v>0</v>
      </c>
      <c r="G131" s="162"/>
      <c r="H131" s="162"/>
      <c r="I131" s="162"/>
      <c r="J131" s="162"/>
      <c r="K131" s="162"/>
      <c r="L131" s="162"/>
      <c r="M131" s="162"/>
    </row>
    <row r="132" spans="1:13" ht="39">
      <c r="A132" s="511" t="s">
        <v>523</v>
      </c>
      <c r="B132" s="465" t="s">
        <v>375</v>
      </c>
      <c r="C132" s="431" t="s">
        <v>184</v>
      </c>
      <c r="D132" s="433">
        <v>1</v>
      </c>
      <c r="E132" s="468"/>
      <c r="F132" s="446">
        <f t="shared" si="15"/>
        <v>0</v>
      </c>
      <c r="G132" s="162"/>
      <c r="H132" s="162"/>
      <c r="I132" s="162"/>
      <c r="J132" s="162"/>
      <c r="K132" s="162"/>
      <c r="L132" s="162"/>
      <c r="M132" s="162"/>
    </row>
    <row r="133" spans="1:13">
      <c r="A133" s="511" t="s">
        <v>924</v>
      </c>
      <c r="B133" s="465" t="s">
        <v>925</v>
      </c>
      <c r="C133" s="431" t="s">
        <v>184</v>
      </c>
      <c r="D133" s="433">
        <v>1</v>
      </c>
      <c r="E133" s="468"/>
      <c r="F133" s="446">
        <f t="shared" si="15"/>
        <v>0</v>
      </c>
      <c r="G133" s="162"/>
      <c r="H133" s="162"/>
      <c r="I133" s="162"/>
      <c r="J133" s="162"/>
      <c r="K133" s="162"/>
      <c r="L133" s="162"/>
      <c r="M133" s="162"/>
    </row>
    <row r="134" spans="1:13">
      <c r="A134" s="511" t="s">
        <v>926</v>
      </c>
      <c r="B134" s="465" t="s">
        <v>927</v>
      </c>
      <c r="C134" s="431" t="s">
        <v>184</v>
      </c>
      <c r="D134" s="433">
        <v>1</v>
      </c>
      <c r="E134" s="468"/>
      <c r="F134" s="446">
        <f t="shared" si="15"/>
        <v>0</v>
      </c>
      <c r="G134" s="162"/>
      <c r="H134" s="162"/>
      <c r="I134" s="162"/>
      <c r="J134" s="162"/>
      <c r="K134" s="162"/>
      <c r="L134" s="162"/>
      <c r="M134" s="162"/>
    </row>
    <row r="135" spans="1:13">
      <c r="A135" s="511" t="s">
        <v>928</v>
      </c>
      <c r="B135" s="465" t="s">
        <v>929</v>
      </c>
      <c r="C135" s="431" t="s">
        <v>184</v>
      </c>
      <c r="D135" s="433">
        <v>1</v>
      </c>
      <c r="E135" s="468"/>
      <c r="F135" s="446">
        <f t="shared" si="15"/>
        <v>0</v>
      </c>
      <c r="G135" s="162"/>
      <c r="H135" s="162"/>
      <c r="I135" s="162"/>
      <c r="J135" s="162"/>
      <c r="K135" s="162"/>
      <c r="L135" s="162"/>
      <c r="M135" s="162"/>
    </row>
    <row r="136" spans="1:13">
      <c r="A136" s="511" t="s">
        <v>930</v>
      </c>
      <c r="B136" s="465" t="s">
        <v>931</v>
      </c>
      <c r="C136" s="431" t="s">
        <v>184</v>
      </c>
      <c r="D136" s="433">
        <v>2</v>
      </c>
      <c r="E136" s="468"/>
      <c r="F136" s="446">
        <f t="shared" si="15"/>
        <v>0</v>
      </c>
      <c r="G136" s="162"/>
      <c r="H136" s="162"/>
      <c r="I136" s="162"/>
      <c r="J136" s="162"/>
      <c r="K136" s="162"/>
      <c r="L136" s="162"/>
      <c r="M136" s="162"/>
    </row>
    <row r="137" spans="1:13">
      <c r="A137" s="511" t="s">
        <v>932</v>
      </c>
      <c r="B137" s="465" t="s">
        <v>933</v>
      </c>
      <c r="C137" s="431" t="s">
        <v>184</v>
      </c>
      <c r="D137" s="433">
        <v>6</v>
      </c>
      <c r="E137" s="468"/>
      <c r="F137" s="446">
        <f t="shared" si="15"/>
        <v>0</v>
      </c>
      <c r="G137" s="162"/>
      <c r="H137" s="162"/>
      <c r="I137" s="162"/>
      <c r="J137" s="162"/>
      <c r="K137" s="162"/>
      <c r="L137" s="162"/>
      <c r="M137" s="162"/>
    </row>
    <row r="138" spans="1:13">
      <c r="A138" s="447"/>
      <c r="B138" s="448" t="s">
        <v>296</v>
      </c>
      <c r="C138" s="447"/>
      <c r="D138" s="496"/>
      <c r="E138" s="606"/>
      <c r="F138" s="497">
        <f>SUM(F124:F137)</f>
        <v>0</v>
      </c>
      <c r="G138" s="162"/>
      <c r="H138" s="162"/>
      <c r="I138" s="162"/>
      <c r="J138" s="162"/>
      <c r="K138" s="162"/>
      <c r="L138" s="162"/>
      <c r="M138" s="162"/>
    </row>
    <row r="139" spans="1:13">
      <c r="A139" s="441" t="s">
        <v>295</v>
      </c>
      <c r="B139" s="451" t="s">
        <v>884</v>
      </c>
      <c r="C139" s="452"/>
      <c r="D139" s="454"/>
      <c r="E139" s="453"/>
      <c r="F139" s="454"/>
      <c r="G139" s="162"/>
      <c r="H139" s="162"/>
      <c r="I139" s="162"/>
      <c r="J139" s="162"/>
      <c r="K139" s="162"/>
      <c r="L139" s="162"/>
      <c r="M139" s="162"/>
    </row>
    <row r="140" spans="1:13" ht="26">
      <c r="A140" s="490" t="s">
        <v>450</v>
      </c>
      <c r="B140" s="499" t="s">
        <v>376</v>
      </c>
      <c r="C140" s="492" t="s">
        <v>117</v>
      </c>
      <c r="D140" s="433">
        <v>2</v>
      </c>
      <c r="E140" s="500"/>
      <c r="F140" s="494">
        <f t="shared" ref="F140:F141" si="16">$D140*E140</f>
        <v>0</v>
      </c>
      <c r="G140" s="162"/>
      <c r="H140" s="162"/>
      <c r="I140" s="162"/>
      <c r="J140" s="162"/>
      <c r="K140" s="162"/>
      <c r="L140" s="162"/>
      <c r="M140" s="162"/>
    </row>
    <row r="141" spans="1:13" ht="26">
      <c r="A141" s="490" t="s">
        <v>451</v>
      </c>
      <c r="B141" s="499" t="s">
        <v>361</v>
      </c>
      <c r="C141" s="492" t="s">
        <v>117</v>
      </c>
      <c r="D141" s="433">
        <v>2</v>
      </c>
      <c r="E141" s="500"/>
      <c r="F141" s="494">
        <f t="shared" si="16"/>
        <v>0</v>
      </c>
      <c r="G141" s="162"/>
      <c r="H141" s="162"/>
      <c r="I141" s="162"/>
      <c r="J141" s="162"/>
      <c r="K141" s="162"/>
      <c r="L141" s="162"/>
      <c r="M141" s="162"/>
    </row>
    <row r="142" spans="1:13">
      <c r="A142" s="447"/>
      <c r="B142" s="448" t="s">
        <v>297</v>
      </c>
      <c r="C142" s="447"/>
      <c r="D142" s="496"/>
      <c r="E142" s="498"/>
      <c r="F142" s="497">
        <f>SUM(F140:F141)</f>
        <v>0</v>
      </c>
      <c r="G142" s="162"/>
      <c r="H142" s="162"/>
      <c r="I142" s="162"/>
      <c r="J142" s="162"/>
      <c r="K142" s="162"/>
      <c r="L142" s="162"/>
      <c r="M142" s="162"/>
    </row>
    <row r="143" spans="1:13">
      <c r="A143" s="441" t="s">
        <v>299</v>
      </c>
      <c r="B143" s="451" t="s">
        <v>974</v>
      </c>
      <c r="C143" s="452"/>
      <c r="D143" s="454"/>
      <c r="E143" s="453"/>
      <c r="F143" s="454"/>
      <c r="G143" s="162"/>
      <c r="H143" s="162"/>
      <c r="I143" s="162"/>
      <c r="J143" s="162"/>
      <c r="K143" s="162"/>
      <c r="L143" s="162"/>
      <c r="M143" s="162"/>
    </row>
    <row r="144" spans="1:13" ht="130">
      <c r="A144" s="488" t="s">
        <v>301</v>
      </c>
      <c r="B144" s="501" t="s">
        <v>885</v>
      </c>
      <c r="C144" s="492" t="s">
        <v>184</v>
      </c>
      <c r="D144" s="433">
        <v>1</v>
      </c>
      <c r="E144" s="468"/>
      <c r="F144" s="494">
        <f t="shared" ref="F144:F155" si="17">$D144*E144</f>
        <v>0</v>
      </c>
      <c r="G144" s="162"/>
      <c r="H144" s="162"/>
      <c r="I144" s="162"/>
      <c r="J144" s="162"/>
      <c r="K144" s="162"/>
      <c r="L144" s="162"/>
      <c r="M144" s="162"/>
    </row>
    <row r="145" spans="1:13">
      <c r="A145" s="488" t="s">
        <v>302</v>
      </c>
      <c r="B145" s="501" t="s">
        <v>886</v>
      </c>
      <c r="C145" s="431" t="s">
        <v>142</v>
      </c>
      <c r="D145" s="433">
        <v>2.2200000000000002</v>
      </c>
      <c r="E145" s="434"/>
      <c r="F145" s="494">
        <f t="shared" si="17"/>
        <v>0</v>
      </c>
      <c r="G145" s="162"/>
      <c r="H145" s="162"/>
      <c r="I145" s="162"/>
      <c r="J145" s="162"/>
      <c r="K145" s="162"/>
      <c r="L145" s="162"/>
      <c r="M145" s="162"/>
    </row>
    <row r="146" spans="1:13" ht="26">
      <c r="A146" s="488" t="s">
        <v>304</v>
      </c>
      <c r="B146" s="501" t="s">
        <v>887</v>
      </c>
      <c r="C146" s="431" t="s">
        <v>142</v>
      </c>
      <c r="D146" s="433">
        <v>2.58</v>
      </c>
      <c r="E146" s="434"/>
      <c r="F146" s="494">
        <f t="shared" si="17"/>
        <v>0</v>
      </c>
      <c r="G146" s="162"/>
      <c r="H146" s="162"/>
      <c r="I146" s="162"/>
      <c r="J146" s="162"/>
      <c r="K146" s="162"/>
      <c r="L146" s="162"/>
      <c r="M146" s="162"/>
    </row>
    <row r="147" spans="1:13" ht="26">
      <c r="A147" s="488" t="s">
        <v>305</v>
      </c>
      <c r="B147" s="501" t="s">
        <v>888</v>
      </c>
      <c r="C147" s="431" t="s">
        <v>889</v>
      </c>
      <c r="D147" s="433">
        <v>0.9</v>
      </c>
      <c r="E147" s="434"/>
      <c r="F147" s="494">
        <f t="shared" si="17"/>
        <v>0</v>
      </c>
      <c r="G147" s="162"/>
      <c r="H147" s="162"/>
      <c r="I147" s="162"/>
      <c r="J147" s="162"/>
      <c r="K147" s="162"/>
      <c r="L147" s="162"/>
      <c r="M147" s="162"/>
    </row>
    <row r="148" spans="1:13" ht="39">
      <c r="A148" s="488" t="s">
        <v>306</v>
      </c>
      <c r="B148" s="501" t="s">
        <v>890</v>
      </c>
      <c r="C148" s="431" t="s">
        <v>142</v>
      </c>
      <c r="D148" s="433">
        <v>1.04</v>
      </c>
      <c r="E148" s="434"/>
      <c r="F148" s="494">
        <f t="shared" si="17"/>
        <v>0</v>
      </c>
      <c r="G148" s="162"/>
      <c r="H148" s="162"/>
      <c r="I148" s="162"/>
      <c r="J148" s="162"/>
      <c r="K148" s="162"/>
      <c r="L148" s="162"/>
      <c r="M148" s="162"/>
    </row>
    <row r="149" spans="1:13" ht="39">
      <c r="A149" s="488" t="s">
        <v>307</v>
      </c>
      <c r="B149" s="501" t="s">
        <v>891</v>
      </c>
      <c r="C149" s="431" t="s">
        <v>142</v>
      </c>
      <c r="D149" s="433">
        <v>0.37</v>
      </c>
      <c r="E149" s="434"/>
      <c r="F149" s="494">
        <f t="shared" si="17"/>
        <v>0</v>
      </c>
      <c r="G149" s="162"/>
      <c r="H149" s="162"/>
      <c r="I149" s="162"/>
      <c r="J149" s="162"/>
      <c r="K149" s="162"/>
      <c r="L149" s="162"/>
      <c r="M149" s="162"/>
    </row>
    <row r="150" spans="1:13" ht="65">
      <c r="A150" s="488" t="s">
        <v>308</v>
      </c>
      <c r="B150" s="501" t="s">
        <v>892</v>
      </c>
      <c r="C150" s="431" t="s">
        <v>198</v>
      </c>
      <c r="D150" s="433">
        <v>5.54</v>
      </c>
      <c r="E150" s="468"/>
      <c r="F150" s="494">
        <f t="shared" si="17"/>
        <v>0</v>
      </c>
      <c r="G150" s="162"/>
      <c r="H150" s="162"/>
      <c r="I150" s="162"/>
      <c r="J150" s="162"/>
      <c r="K150" s="162"/>
      <c r="L150" s="162"/>
      <c r="M150" s="162"/>
    </row>
    <row r="151" spans="1:13" ht="65">
      <c r="A151" s="488" t="s">
        <v>309</v>
      </c>
      <c r="B151" s="501" t="s">
        <v>893</v>
      </c>
      <c r="C151" s="431" t="s">
        <v>198</v>
      </c>
      <c r="D151" s="433">
        <v>5.54</v>
      </c>
      <c r="E151" s="468"/>
      <c r="F151" s="494">
        <f t="shared" si="17"/>
        <v>0</v>
      </c>
      <c r="G151" s="162"/>
      <c r="H151" s="162"/>
      <c r="I151" s="162"/>
      <c r="J151" s="162"/>
      <c r="K151" s="162"/>
      <c r="L151" s="162"/>
      <c r="M151" s="162"/>
    </row>
    <row r="152" spans="1:13" ht="65">
      <c r="A152" s="488" t="s">
        <v>310</v>
      </c>
      <c r="B152" s="501" t="s">
        <v>894</v>
      </c>
      <c r="C152" s="431" t="s">
        <v>198</v>
      </c>
      <c r="D152" s="433">
        <v>5.4</v>
      </c>
      <c r="E152" s="468"/>
      <c r="F152" s="494">
        <f t="shared" si="17"/>
        <v>0</v>
      </c>
      <c r="G152" s="162"/>
      <c r="H152" s="162"/>
      <c r="I152" s="162"/>
      <c r="J152" s="162"/>
      <c r="K152" s="162"/>
      <c r="L152" s="162"/>
      <c r="M152" s="162"/>
    </row>
    <row r="153" spans="1:13" ht="26">
      <c r="A153" s="488" t="s">
        <v>311</v>
      </c>
      <c r="B153" s="432" t="s">
        <v>895</v>
      </c>
      <c r="C153" s="431" t="s">
        <v>198</v>
      </c>
      <c r="D153" s="433">
        <v>5.82</v>
      </c>
      <c r="E153" s="468"/>
      <c r="F153" s="494">
        <f t="shared" si="17"/>
        <v>0</v>
      </c>
      <c r="G153" s="162"/>
      <c r="H153" s="162"/>
      <c r="I153" s="162"/>
      <c r="J153" s="162"/>
      <c r="K153" s="162"/>
      <c r="L153" s="162"/>
      <c r="M153" s="162"/>
    </row>
    <row r="154" spans="1:13" ht="26">
      <c r="A154" s="488" t="s">
        <v>312</v>
      </c>
      <c r="B154" s="432" t="s">
        <v>896</v>
      </c>
      <c r="C154" s="431" t="s">
        <v>198</v>
      </c>
      <c r="D154" s="433">
        <v>59.18</v>
      </c>
      <c r="E154" s="468"/>
      <c r="F154" s="494">
        <f t="shared" si="17"/>
        <v>0</v>
      </c>
      <c r="G154" s="162"/>
      <c r="H154" s="162"/>
      <c r="I154" s="162"/>
      <c r="J154" s="162"/>
      <c r="K154" s="162"/>
      <c r="L154" s="162"/>
      <c r="M154" s="162"/>
    </row>
    <row r="155" spans="1:13" ht="40" customHeight="1">
      <c r="A155" s="488" t="s">
        <v>313</v>
      </c>
      <c r="B155" s="432" t="s">
        <v>897</v>
      </c>
      <c r="C155" s="431" t="s">
        <v>198</v>
      </c>
      <c r="D155" s="433">
        <v>65</v>
      </c>
      <c r="E155" s="468"/>
      <c r="F155" s="494">
        <f t="shared" si="17"/>
        <v>0</v>
      </c>
      <c r="G155" s="162"/>
      <c r="H155" s="162"/>
      <c r="I155" s="162"/>
      <c r="J155" s="162"/>
      <c r="K155" s="162"/>
      <c r="L155" s="162"/>
      <c r="M155" s="162"/>
    </row>
    <row r="156" spans="1:13" ht="39">
      <c r="A156" s="488" t="s">
        <v>314</v>
      </c>
      <c r="B156" s="501" t="s">
        <v>898</v>
      </c>
      <c r="C156" s="502" t="s">
        <v>832</v>
      </c>
      <c r="D156" s="433">
        <v>1</v>
      </c>
      <c r="E156" s="468"/>
      <c r="F156" s="494">
        <f>$D156*E156</f>
        <v>0</v>
      </c>
      <c r="G156" s="162"/>
      <c r="H156" s="162"/>
      <c r="I156" s="162"/>
      <c r="J156" s="162"/>
      <c r="K156" s="162"/>
      <c r="L156" s="162"/>
      <c r="M156" s="162"/>
    </row>
    <row r="157" spans="1:13">
      <c r="A157" s="447"/>
      <c r="B157" s="448" t="s">
        <v>300</v>
      </c>
      <c r="C157" s="503"/>
      <c r="D157" s="496"/>
      <c r="E157" s="498"/>
      <c r="F157" s="497">
        <f>SUM(F144:F156)</f>
        <v>0</v>
      </c>
      <c r="G157" s="162"/>
      <c r="H157" s="162"/>
      <c r="I157" s="162"/>
      <c r="J157" s="162"/>
      <c r="K157" s="162"/>
      <c r="L157" s="162"/>
      <c r="M157" s="162"/>
    </row>
    <row r="158" spans="1:13" ht="27" customHeight="1">
      <c r="A158" s="441" t="s">
        <v>377</v>
      </c>
      <c r="B158" s="451" t="s">
        <v>975</v>
      </c>
      <c r="C158" s="452"/>
      <c r="D158" s="454"/>
      <c r="E158" s="453"/>
      <c r="F158" s="454"/>
      <c r="G158" s="162"/>
      <c r="H158" s="162"/>
      <c r="I158" s="162"/>
      <c r="J158" s="162"/>
      <c r="K158" s="162"/>
      <c r="L158" s="162"/>
      <c r="M158" s="162"/>
    </row>
    <row r="159" spans="1:13" ht="113" customHeight="1">
      <c r="A159" s="488" t="s">
        <v>407</v>
      </c>
      <c r="B159" s="501" t="s">
        <v>885</v>
      </c>
      <c r="C159" s="492" t="s">
        <v>184</v>
      </c>
      <c r="D159" s="433">
        <v>2</v>
      </c>
      <c r="E159" s="468"/>
      <c r="F159" s="494">
        <f t="shared" ref="F159" si="18">$D159*E159</f>
        <v>0</v>
      </c>
      <c r="G159" s="162"/>
      <c r="H159" s="162"/>
      <c r="I159" s="162"/>
      <c r="J159" s="162"/>
      <c r="K159" s="162"/>
      <c r="L159" s="162"/>
      <c r="M159" s="162"/>
    </row>
    <row r="160" spans="1:13" ht="17.5" customHeight="1">
      <c r="A160" s="496"/>
      <c r="B160" s="448" t="s">
        <v>833</v>
      </c>
      <c r="C160" s="503"/>
      <c r="D160" s="496"/>
      <c r="E160" s="498"/>
      <c r="F160" s="497">
        <f>SUM(F159:F159)</f>
        <v>0</v>
      </c>
      <c r="G160" s="162"/>
      <c r="H160" s="162"/>
      <c r="I160" s="162"/>
      <c r="J160" s="162"/>
      <c r="K160" s="162"/>
      <c r="L160" s="162"/>
      <c r="M160" s="162"/>
    </row>
    <row r="161" spans="1:13" ht="17.5" customHeight="1">
      <c r="A161" s="585" t="s">
        <v>137</v>
      </c>
      <c r="B161" s="586"/>
      <c r="C161" s="504"/>
      <c r="D161" s="505"/>
      <c r="E161" s="506"/>
      <c r="F161" s="507">
        <f>SUM(F160+F157+F142+F138+F121+F111+F69+F64+F53+F47+F36+F30+F13+F9)</f>
        <v>0</v>
      </c>
      <c r="G161" s="162"/>
      <c r="H161" s="162"/>
      <c r="I161" s="162"/>
      <c r="J161" s="162"/>
      <c r="K161" s="162"/>
      <c r="L161" s="162"/>
      <c r="M161" s="162"/>
    </row>
    <row r="163" spans="1:13">
      <c r="F163" s="436"/>
    </row>
  </sheetData>
  <sheetProtection algorithmName="SHA-512" hashValue="iOhZXL3wwZLYEtT/1A/nrTA4Tm6pV9X7T/+NRUJ9Co6MHqWBUqYsh7VbxKchft3APReLh5sUD3Wm6tYJsYf7Lg==" saltValue="92iufEikFj0j8Gl7mnpB6g==" spinCount="100000" sheet="1" objects="1" scenarios="1"/>
  <protectedRanges>
    <protectedRange sqref="E8:E11 E13:E15 E17:E18 E20:E21 E23 E26 E30:E31 E57:E66 E33:E34 E36:E37 E139 E46:E55 E69:E111" name="Range1_4"/>
    <protectedRange sqref="E12 E145:E149" name="Range1_2_1"/>
    <protectedRange sqref="E16" name="Range1_3_1"/>
    <protectedRange sqref="E19" name="Range1_6_2"/>
    <protectedRange sqref="E22" name="Range1_7_1"/>
    <protectedRange sqref="E24:E25" name="Range1_8_1"/>
    <protectedRange sqref="E27:E29" name="Range1_9_1"/>
    <protectedRange sqref="E32" name="Range1_11_1"/>
    <protectedRange sqref="E35" name="Range1_13_1"/>
    <protectedRange sqref="E38" name="Range1_14_1_1"/>
    <protectedRange sqref="E56" name="Range1_17_1"/>
    <protectedRange sqref="E112:E113" name="Range1_1_1"/>
    <protectedRange sqref="E123" name="Range1_10_1"/>
    <protectedRange sqref="E140:E144 E150:E160" name="Range1_21_1"/>
    <protectedRange sqref="E161" name="Range1_22_1"/>
    <protectedRange sqref="E67:E68" name="Range1_23_1"/>
    <protectedRange sqref="E45" name="Range1_14_2_1"/>
    <protectedRange sqref="E44" name="Range1_10_1_1"/>
    <protectedRange sqref="E39" name="Range1_14_1_1_1"/>
    <protectedRange sqref="E43" name="Range1_13_1_1"/>
  </protectedRanges>
  <mergeCells count="6">
    <mergeCell ref="A161:B161"/>
    <mergeCell ref="A1:F1"/>
    <mergeCell ref="A2:F2"/>
    <mergeCell ref="A3:F3"/>
    <mergeCell ref="A4:F4"/>
    <mergeCell ref="A5:F5"/>
  </mergeCells>
  <phoneticPr fontId="11" type="noConversion"/>
  <pageMargins left="0.7" right="0.7" top="0.359375" bottom="0.75" header="0.3" footer="0.3"/>
  <pageSetup scale="84" fitToHeight="0"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6CF6-7619-456C-B644-8AEA5B65F056}">
  <sheetPr>
    <tabColor theme="4"/>
    <pageSetUpPr fitToPage="1"/>
  </sheetPr>
  <dimension ref="A1:M35"/>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16384" width="8.83203125" style="1"/>
  </cols>
  <sheetData>
    <row r="1" spans="1:13">
      <c r="A1" s="574" t="str">
        <f>Preliminaries!A1</f>
        <v>SINAAN</v>
      </c>
      <c r="B1" s="575"/>
      <c r="C1" s="575"/>
      <c r="D1" s="575"/>
      <c r="E1" s="575"/>
      <c r="F1" s="576"/>
    </row>
    <row r="2" spans="1:13" ht="24" customHeight="1">
      <c r="A2" s="574" t="str">
        <f>Preliminaries!A2</f>
        <v>Garowe Community Cohesion and Green Cultural Park</v>
      </c>
      <c r="B2" s="575"/>
      <c r="C2" s="575"/>
      <c r="D2" s="575"/>
      <c r="E2" s="575"/>
      <c r="F2" s="576"/>
    </row>
    <row r="3" spans="1:13" ht="14" customHeight="1">
      <c r="A3" s="574" t="s">
        <v>1020</v>
      </c>
      <c r="B3" s="575"/>
      <c r="C3" s="575"/>
      <c r="D3" s="575"/>
      <c r="E3" s="575"/>
      <c r="F3" s="576"/>
    </row>
    <row r="4" spans="1:13" ht="26" hidden="1" customHeight="1">
      <c r="A4" s="574"/>
      <c r="B4" s="575"/>
      <c r="C4" s="575"/>
      <c r="D4" s="575"/>
      <c r="E4" s="575"/>
      <c r="F4" s="576"/>
    </row>
    <row r="5" spans="1:13" ht="23">
      <c r="A5" s="584" t="s">
        <v>1011</v>
      </c>
      <c r="B5" s="584"/>
      <c r="C5" s="584"/>
      <c r="D5" s="584"/>
      <c r="E5" s="584"/>
      <c r="F5" s="584"/>
    </row>
    <row r="6" spans="1:13" ht="28">
      <c r="A6" s="180" t="s">
        <v>4</v>
      </c>
      <c r="B6" s="180" t="s">
        <v>5</v>
      </c>
      <c r="C6" s="180" t="s">
        <v>6</v>
      </c>
      <c r="D6" s="181" t="s">
        <v>7</v>
      </c>
      <c r="E6" s="36" t="s">
        <v>1018</v>
      </c>
      <c r="F6" s="38" t="s">
        <v>1019</v>
      </c>
    </row>
    <row r="7" spans="1:13">
      <c r="A7" s="182" t="s">
        <v>8</v>
      </c>
      <c r="B7" s="183" t="s">
        <v>9</v>
      </c>
      <c r="C7" s="184"/>
      <c r="D7" s="185"/>
      <c r="E7" s="186"/>
      <c r="F7" s="184"/>
    </row>
    <row r="8" spans="1:13" s="50" customFormat="1" ht="17.5" customHeight="1">
      <c r="A8" s="187" t="s">
        <v>10</v>
      </c>
      <c r="B8" s="188" t="s">
        <v>222</v>
      </c>
      <c r="C8" s="189" t="s">
        <v>75</v>
      </c>
      <c r="D8" s="190">
        <v>50</v>
      </c>
      <c r="E8" s="191"/>
      <c r="F8" s="192">
        <f>$D8*E8</f>
        <v>0</v>
      </c>
    </row>
    <row r="9" spans="1:13">
      <c r="A9" s="193"/>
      <c r="B9" s="194" t="s">
        <v>11</v>
      </c>
      <c r="C9" s="195"/>
      <c r="D9" s="193"/>
      <c r="E9" s="196"/>
      <c r="F9" s="197">
        <f>SUM(F8:F8)</f>
        <v>0</v>
      </c>
    </row>
    <row r="10" spans="1:13">
      <c r="A10" s="182" t="s">
        <v>12</v>
      </c>
      <c r="B10" s="198" t="s">
        <v>13</v>
      </c>
      <c r="C10" s="199"/>
      <c r="D10" s="200"/>
      <c r="E10" s="201"/>
      <c r="F10" s="202"/>
    </row>
    <row r="11" spans="1:13" ht="51" customHeight="1">
      <c r="A11" s="203"/>
      <c r="B11" s="188" t="s">
        <v>138</v>
      </c>
      <c r="C11" s="204"/>
      <c r="D11" s="190"/>
      <c r="E11" s="205"/>
      <c r="F11" s="206"/>
    </row>
    <row r="12" spans="1:13" s="50" customFormat="1">
      <c r="A12" s="187" t="s">
        <v>14</v>
      </c>
      <c r="B12" s="188" t="s">
        <v>378</v>
      </c>
      <c r="C12" s="189" t="s">
        <v>74</v>
      </c>
      <c r="D12" s="190">
        <v>7.5</v>
      </c>
      <c r="E12" s="191"/>
      <c r="F12" s="192">
        <f>$D12*E12</f>
        <v>0</v>
      </c>
      <c r="K12" s="178"/>
    </row>
    <row r="13" spans="1:13">
      <c r="A13" s="193"/>
      <c r="B13" s="194" t="s">
        <v>17</v>
      </c>
      <c r="C13" s="193"/>
      <c r="D13" s="193"/>
      <c r="E13" s="196"/>
      <c r="F13" s="197">
        <f>SUM(F12:F12)</f>
        <v>0</v>
      </c>
      <c r="G13" s="162"/>
      <c r="H13" s="162"/>
      <c r="I13" s="162"/>
      <c r="J13" s="168"/>
      <c r="K13" s="162"/>
      <c r="L13" s="162"/>
      <c r="M13" s="162"/>
    </row>
    <row r="14" spans="1:13">
      <c r="A14" s="182" t="s">
        <v>18</v>
      </c>
      <c r="B14" s="207" t="s">
        <v>19</v>
      </c>
      <c r="C14" s="207"/>
      <c r="D14" s="207"/>
      <c r="E14" s="208"/>
      <c r="F14" s="209"/>
      <c r="G14" s="162"/>
      <c r="H14" s="162"/>
      <c r="I14" s="162"/>
      <c r="J14" s="162"/>
      <c r="K14" s="162"/>
      <c r="L14" s="162"/>
      <c r="M14" s="162"/>
    </row>
    <row r="15" spans="1:13" ht="70" customHeight="1">
      <c r="A15" s="210" t="s">
        <v>509</v>
      </c>
      <c r="B15" s="188" t="s">
        <v>196</v>
      </c>
      <c r="C15" s="211"/>
      <c r="D15" s="190"/>
      <c r="E15" s="205"/>
      <c r="F15" s="206"/>
      <c r="G15" s="162"/>
      <c r="H15" s="162"/>
      <c r="I15" s="162"/>
      <c r="J15" s="162"/>
      <c r="K15" s="162"/>
      <c r="L15" s="162"/>
      <c r="M15" s="162"/>
    </row>
    <row r="16" spans="1:13">
      <c r="A16" s="187" t="s">
        <v>102</v>
      </c>
      <c r="B16" s="188" t="s">
        <v>1006</v>
      </c>
      <c r="C16" s="187" t="s">
        <v>142</v>
      </c>
      <c r="D16" s="190">
        <v>2.5</v>
      </c>
      <c r="E16" s="627"/>
      <c r="F16" s="206">
        <f t="shared" ref="F16" si="0">$D16*E16</f>
        <v>0</v>
      </c>
      <c r="G16" s="179"/>
      <c r="H16" s="162"/>
      <c r="I16" s="162"/>
      <c r="J16" s="162"/>
      <c r="K16" s="162"/>
      <c r="L16" s="162"/>
      <c r="M16" s="162"/>
    </row>
    <row r="17" spans="1:13">
      <c r="A17" s="210" t="s">
        <v>510</v>
      </c>
      <c r="B17" s="212" t="s">
        <v>379</v>
      </c>
      <c r="C17" s="187"/>
      <c r="D17" s="190"/>
      <c r="E17" s="217"/>
      <c r="F17" s="192"/>
      <c r="G17" s="162"/>
      <c r="H17" s="162"/>
      <c r="I17" s="162"/>
      <c r="J17" s="162"/>
      <c r="K17" s="162"/>
      <c r="L17" s="162"/>
      <c r="M17" s="162"/>
    </row>
    <row r="18" spans="1:13" ht="87" customHeight="1">
      <c r="A18" s="187" t="s">
        <v>100</v>
      </c>
      <c r="B18" s="188" t="s">
        <v>210</v>
      </c>
      <c r="C18" s="187" t="s">
        <v>142</v>
      </c>
      <c r="D18" s="190">
        <v>5</v>
      </c>
      <c r="E18" s="191"/>
      <c r="F18" s="192">
        <f>$D18*E18</f>
        <v>0</v>
      </c>
      <c r="G18" s="162"/>
      <c r="H18" s="162"/>
      <c r="I18" s="162"/>
      <c r="J18" s="162"/>
      <c r="K18" s="162"/>
      <c r="L18" s="162"/>
      <c r="M18" s="162"/>
    </row>
    <row r="19" spans="1:13" ht="39">
      <c r="A19" s="187" t="s">
        <v>99</v>
      </c>
      <c r="B19" s="214" t="s">
        <v>22</v>
      </c>
      <c r="C19" s="187"/>
      <c r="D19" s="190"/>
      <c r="E19" s="217"/>
      <c r="F19" s="192"/>
      <c r="G19" s="162"/>
      <c r="H19" s="162"/>
      <c r="I19" s="162"/>
      <c r="J19" s="162"/>
      <c r="K19" s="162"/>
      <c r="L19" s="162"/>
      <c r="M19" s="162"/>
    </row>
    <row r="20" spans="1:13">
      <c r="A20" s="187"/>
      <c r="B20" s="188" t="s">
        <v>64</v>
      </c>
      <c r="C20" s="219" t="s">
        <v>29</v>
      </c>
      <c r="D20" s="190">
        <v>50</v>
      </c>
      <c r="E20" s="217"/>
      <c r="F20" s="192">
        <f t="shared" ref="F20" si="1">$D20*E20</f>
        <v>0</v>
      </c>
      <c r="G20" s="162"/>
      <c r="H20" s="162"/>
      <c r="I20" s="162"/>
      <c r="J20" s="162"/>
      <c r="K20" s="162"/>
      <c r="L20" s="162"/>
      <c r="M20" s="162"/>
    </row>
    <row r="21" spans="1:13">
      <c r="A21" s="193"/>
      <c r="B21" s="194" t="s">
        <v>30</v>
      </c>
      <c r="C21" s="193"/>
      <c r="D21" s="197"/>
      <c r="E21" s="196"/>
      <c r="F21" s="197">
        <f>SUM(F16:F20)</f>
        <v>0</v>
      </c>
      <c r="G21" s="162"/>
      <c r="H21" s="162"/>
      <c r="I21" s="162"/>
      <c r="J21" s="162"/>
      <c r="K21" s="162"/>
      <c r="L21" s="162"/>
      <c r="M21" s="162"/>
    </row>
    <row r="22" spans="1:13">
      <c r="A22" s="182" t="s">
        <v>31</v>
      </c>
      <c r="B22" s="207" t="s">
        <v>32</v>
      </c>
      <c r="C22" s="220"/>
      <c r="D22" s="221"/>
      <c r="E22" s="222"/>
      <c r="F22" s="202"/>
      <c r="G22" s="162"/>
      <c r="H22" s="162"/>
      <c r="I22" s="162"/>
      <c r="J22" s="162"/>
      <c r="K22" s="162"/>
      <c r="L22" s="162"/>
      <c r="M22" s="162"/>
    </row>
    <row r="23" spans="1:13" ht="60.5" customHeight="1">
      <c r="A23" s="187" t="s">
        <v>204</v>
      </c>
      <c r="B23" s="216" t="s">
        <v>1005</v>
      </c>
      <c r="C23" s="187" t="s">
        <v>198</v>
      </c>
      <c r="D23" s="190">
        <v>75</v>
      </c>
      <c r="E23" s="217"/>
      <c r="F23" s="192">
        <f>$D23*E23</f>
        <v>0</v>
      </c>
      <c r="G23" s="170"/>
      <c r="H23" s="170"/>
      <c r="I23" s="170"/>
      <c r="J23" s="170"/>
      <c r="K23" s="170"/>
      <c r="L23" s="170"/>
      <c r="M23" s="162"/>
    </row>
    <row r="24" spans="1:13">
      <c r="A24" s="193"/>
      <c r="B24" s="194" t="s">
        <v>42</v>
      </c>
      <c r="C24" s="193"/>
      <c r="D24" s="197"/>
      <c r="E24" s="628"/>
      <c r="F24" s="197">
        <f>SUM(F23:F23)</f>
        <v>0</v>
      </c>
      <c r="G24" s="162"/>
      <c r="H24" s="162"/>
      <c r="I24" s="162"/>
      <c r="J24" s="162"/>
      <c r="K24" s="162"/>
      <c r="L24" s="162"/>
      <c r="M24" s="162"/>
    </row>
    <row r="25" spans="1:13">
      <c r="A25" s="182" t="s">
        <v>36</v>
      </c>
      <c r="B25" s="207" t="s">
        <v>44</v>
      </c>
      <c r="C25" s="207"/>
      <c r="D25" s="223"/>
      <c r="E25" s="208"/>
      <c r="F25" s="209"/>
      <c r="G25" s="162"/>
      <c r="H25" s="162"/>
      <c r="I25" s="162"/>
      <c r="J25" s="162"/>
      <c r="K25" s="162"/>
      <c r="L25" s="162"/>
      <c r="M25" s="162"/>
    </row>
    <row r="26" spans="1:13">
      <c r="A26" s="226" t="s">
        <v>494</v>
      </c>
      <c r="B26" s="227" t="s">
        <v>46</v>
      </c>
      <c r="C26" s="228"/>
      <c r="D26" s="192"/>
      <c r="E26" s="191"/>
      <c r="F26" s="192"/>
      <c r="G26" s="162"/>
      <c r="H26" s="162"/>
      <c r="I26" s="162"/>
      <c r="J26" s="162"/>
      <c r="K26" s="162"/>
      <c r="L26" s="162"/>
      <c r="M26" s="162"/>
    </row>
    <row r="27" spans="1:13" ht="39">
      <c r="A27" s="228" t="s">
        <v>86</v>
      </c>
      <c r="B27" s="188" t="s">
        <v>47</v>
      </c>
      <c r="C27" s="187" t="s">
        <v>198</v>
      </c>
      <c r="D27" s="190">
        <v>150</v>
      </c>
      <c r="E27" s="191"/>
      <c r="F27" s="192">
        <f t="shared" ref="F27:F28" si="2">$D27*E27</f>
        <v>0</v>
      </c>
      <c r="G27" s="162"/>
      <c r="H27" s="162"/>
      <c r="I27" s="162"/>
      <c r="J27" s="162"/>
      <c r="K27" s="162"/>
      <c r="L27" s="162"/>
      <c r="M27" s="162"/>
    </row>
    <row r="28" spans="1:13" ht="42" customHeight="1">
      <c r="A28" s="228" t="s">
        <v>87</v>
      </c>
      <c r="B28" s="188" t="s">
        <v>386</v>
      </c>
      <c r="C28" s="187" t="s">
        <v>198</v>
      </c>
      <c r="D28" s="190">
        <v>50</v>
      </c>
      <c r="E28" s="191"/>
      <c r="F28" s="192">
        <f t="shared" si="2"/>
        <v>0</v>
      </c>
      <c r="G28" s="162"/>
      <c r="H28" s="162"/>
      <c r="I28" s="162"/>
      <c r="J28" s="162"/>
      <c r="K28" s="162"/>
      <c r="L28" s="162"/>
      <c r="M28" s="162"/>
    </row>
    <row r="29" spans="1:13">
      <c r="A29" s="226" t="s">
        <v>48</v>
      </c>
      <c r="B29" s="212" t="s">
        <v>49</v>
      </c>
      <c r="C29" s="187"/>
      <c r="D29" s="229"/>
      <c r="E29" s="191"/>
      <c r="F29" s="192"/>
      <c r="G29" s="162"/>
      <c r="H29" s="162"/>
      <c r="I29" s="162"/>
      <c r="J29" s="162"/>
      <c r="K29" s="162"/>
      <c r="L29" s="162"/>
      <c r="M29" s="162"/>
    </row>
    <row r="30" spans="1:13" ht="37" customHeight="1">
      <c r="A30" s="228"/>
      <c r="B30" s="188" t="s">
        <v>66</v>
      </c>
      <c r="C30" s="187"/>
      <c r="D30" s="229"/>
      <c r="E30" s="191"/>
      <c r="F30" s="192"/>
      <c r="G30" s="162"/>
      <c r="H30" s="162"/>
      <c r="I30" s="162"/>
      <c r="J30" s="162"/>
      <c r="K30" s="162"/>
      <c r="L30" s="162"/>
      <c r="M30" s="162"/>
    </row>
    <row r="31" spans="1:13" ht="48" customHeight="1">
      <c r="A31" s="228" t="s">
        <v>92</v>
      </c>
      <c r="B31" s="188" t="s">
        <v>50</v>
      </c>
      <c r="C31" s="187"/>
      <c r="D31" s="229"/>
      <c r="E31" s="191"/>
      <c r="F31" s="192"/>
      <c r="G31" s="162"/>
      <c r="H31" s="162"/>
      <c r="I31" s="162"/>
      <c r="J31" s="162"/>
      <c r="K31" s="162"/>
      <c r="L31" s="162"/>
      <c r="M31" s="162"/>
    </row>
    <row r="32" spans="1:13">
      <c r="A32" s="228"/>
      <c r="B32" s="188" t="s">
        <v>77</v>
      </c>
      <c r="C32" s="187" t="s">
        <v>198</v>
      </c>
      <c r="D32" s="190">
        <v>75</v>
      </c>
      <c r="E32" s="191"/>
      <c r="F32" s="192">
        <f t="shared" ref="F32:F33" si="3">$D32*E32</f>
        <v>0</v>
      </c>
      <c r="G32" s="162"/>
      <c r="H32" s="162"/>
      <c r="I32" s="162"/>
      <c r="J32" s="162"/>
      <c r="K32" s="162"/>
      <c r="L32" s="162"/>
      <c r="M32" s="162"/>
    </row>
    <row r="33" spans="1:13">
      <c r="A33" s="228"/>
      <c r="B33" s="188" t="s">
        <v>78</v>
      </c>
      <c r="C33" s="187" t="s">
        <v>198</v>
      </c>
      <c r="D33" s="190">
        <v>75</v>
      </c>
      <c r="E33" s="191"/>
      <c r="F33" s="192">
        <f t="shared" si="3"/>
        <v>0</v>
      </c>
      <c r="G33" s="162"/>
      <c r="H33" s="162"/>
      <c r="I33" s="162"/>
      <c r="J33" s="162"/>
      <c r="K33" s="162"/>
      <c r="L33" s="162"/>
      <c r="M33" s="162"/>
    </row>
    <row r="34" spans="1:13">
      <c r="A34" s="193"/>
      <c r="B34" s="194" t="s">
        <v>51</v>
      </c>
      <c r="C34" s="193"/>
      <c r="D34" s="197"/>
      <c r="E34" s="196"/>
      <c r="F34" s="197">
        <f>SUM(F27:F33)</f>
        <v>0</v>
      </c>
      <c r="G34" s="162"/>
      <c r="H34" s="162"/>
      <c r="I34" s="162"/>
      <c r="J34" s="162"/>
      <c r="K34" s="162"/>
      <c r="L34" s="162"/>
      <c r="M34" s="162"/>
    </row>
    <row r="35" spans="1:13" ht="23.75" customHeight="1">
      <c r="A35" s="588" t="s">
        <v>137</v>
      </c>
      <c r="B35" s="588"/>
      <c r="C35" s="236"/>
      <c r="D35" s="237"/>
      <c r="E35" s="238"/>
      <c r="F35" s="239">
        <f>SUM(F34+F24+F21+F13+F9)</f>
        <v>0</v>
      </c>
    </row>
  </sheetData>
  <sheetProtection algorithmName="SHA-512" hashValue="unyo1+XR09CWa3kwWQXUb4xgzkFheigYZLr+4eDzp+c6Ilw6CdfvInXZkYRlm0JMyy80YjlcSOCNzmHGMiadzw==" saltValue="0CLcNoZxY+3oWk29VW5m9Q==" spinCount="100000" sheet="1" objects="1" scenarios="1"/>
  <protectedRanges>
    <protectedRange sqref="E8:E35" name="Range1"/>
  </protectedRanges>
  <mergeCells count="6">
    <mergeCell ref="A35:B35"/>
    <mergeCell ref="A1:F1"/>
    <mergeCell ref="A2:F2"/>
    <mergeCell ref="A3:F3"/>
    <mergeCell ref="A4:F4"/>
    <mergeCell ref="A5:F5"/>
  </mergeCells>
  <phoneticPr fontId="11" type="noConversion"/>
  <pageMargins left="0.7" right="0.7" top="0.359375" bottom="0.75" header="0.3" footer="0.3"/>
  <pageSetup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I176"/>
  <sheetViews>
    <sheetView view="pageBreakPreview" zoomScaleNormal="85" zoomScaleSheetLayoutView="100" workbookViewId="0">
      <pane ySplit="6" topLeftCell="A7" activePane="bottomLeft" state="frozen"/>
      <selection activeCell="B13" sqref="B13"/>
      <selection pane="bottomLeft" activeCell="B13" sqref="B13"/>
    </sheetView>
  </sheetViews>
  <sheetFormatPr baseColWidth="10" defaultColWidth="9.1640625" defaultRowHeight="15"/>
  <cols>
    <col min="1" max="1" width="5.83203125" style="1" customWidth="1"/>
    <col min="2" max="2" width="51.33203125" style="1" customWidth="1"/>
    <col min="3" max="3" width="5" style="1" bestFit="1" customWidth="1"/>
    <col min="4" max="4" width="10.5" style="49" bestFit="1" customWidth="1"/>
    <col min="5" max="5" width="9.83203125" style="1" customWidth="1"/>
    <col min="6" max="6" width="11.1640625" style="1" customWidth="1"/>
    <col min="7" max="16384" width="9.1640625" style="1"/>
  </cols>
  <sheetData>
    <row r="1" spans="1:7">
      <c r="A1" s="574" t="str">
        <f>Preliminaries!A1</f>
        <v>SINAAN</v>
      </c>
      <c r="B1" s="575"/>
      <c r="C1" s="575"/>
      <c r="D1" s="575"/>
      <c r="E1" s="575"/>
      <c r="F1" s="576"/>
    </row>
    <row r="2" spans="1:7" ht="27.5" customHeight="1">
      <c r="A2" s="574" t="str">
        <f>Preliminaries!A2</f>
        <v>Garowe Community Cohesion and Green Cultural Park</v>
      </c>
      <c r="B2" s="575"/>
      <c r="C2" s="575"/>
      <c r="D2" s="575"/>
      <c r="E2" s="575"/>
      <c r="F2" s="576"/>
    </row>
    <row r="3" spans="1:7" ht="16" customHeight="1">
      <c r="A3" s="574" t="s">
        <v>1020</v>
      </c>
      <c r="B3" s="575"/>
      <c r="C3" s="575"/>
      <c r="D3" s="575"/>
      <c r="E3" s="575"/>
      <c r="F3" s="576"/>
    </row>
    <row r="4" spans="1:7" ht="23" hidden="1" customHeight="1">
      <c r="A4" s="574"/>
      <c r="B4" s="575"/>
      <c r="C4" s="575"/>
      <c r="D4" s="575"/>
      <c r="E4" s="575"/>
      <c r="F4" s="576"/>
    </row>
    <row r="5" spans="1:7" ht="32.5" customHeight="1">
      <c r="A5" s="584" t="s">
        <v>1004</v>
      </c>
      <c r="B5" s="584"/>
      <c r="C5" s="584"/>
      <c r="D5" s="584"/>
      <c r="E5" s="584"/>
      <c r="F5" s="584"/>
    </row>
    <row r="6" spans="1:7" ht="25.5" customHeight="1">
      <c r="A6" s="9" t="s">
        <v>4</v>
      </c>
      <c r="B6" s="9" t="s">
        <v>5</v>
      </c>
      <c r="C6" s="9" t="s">
        <v>6</v>
      </c>
      <c r="D6" s="74" t="s">
        <v>7</v>
      </c>
      <c r="E6" s="36" t="s">
        <v>1018</v>
      </c>
      <c r="F6" s="38" t="s">
        <v>1019</v>
      </c>
    </row>
    <row r="7" spans="1:7">
      <c r="A7" s="52" t="s">
        <v>8</v>
      </c>
      <c r="B7" s="12" t="s">
        <v>13</v>
      </c>
      <c r="C7" s="13"/>
      <c r="D7" s="46"/>
      <c r="E7" s="29"/>
      <c r="F7" s="15"/>
      <c r="G7" s="8"/>
    </row>
    <row r="8" spans="1:7" ht="68.5" customHeight="1">
      <c r="A8" s="70" t="s">
        <v>10</v>
      </c>
      <c r="B8" s="56" t="s">
        <v>138</v>
      </c>
      <c r="C8" s="54"/>
      <c r="D8" s="89"/>
      <c r="E8" s="120"/>
      <c r="F8" s="127"/>
      <c r="G8" s="8"/>
    </row>
    <row r="9" spans="1:7" ht="17" customHeight="1">
      <c r="A9" s="70"/>
      <c r="B9" s="56" t="s">
        <v>191</v>
      </c>
      <c r="C9" s="54" t="s">
        <v>142</v>
      </c>
      <c r="D9" s="89">
        <v>23.36</v>
      </c>
      <c r="E9" s="120"/>
      <c r="F9" s="127">
        <f>$D9*E9</f>
        <v>0</v>
      </c>
      <c r="G9" s="8"/>
    </row>
    <row r="10" spans="1:7">
      <c r="A10" s="71"/>
      <c r="B10" s="18" t="s">
        <v>11</v>
      </c>
      <c r="C10" s="19"/>
      <c r="D10" s="90"/>
      <c r="E10" s="119"/>
      <c r="F10" s="128">
        <f>SUM(F9:F9)</f>
        <v>0</v>
      </c>
      <c r="G10" s="8"/>
    </row>
    <row r="11" spans="1:7">
      <c r="A11" s="52" t="s">
        <v>12</v>
      </c>
      <c r="B11" s="23" t="s">
        <v>19</v>
      </c>
      <c r="C11" s="23"/>
      <c r="D11" s="91"/>
      <c r="E11" s="121"/>
      <c r="F11" s="129"/>
    </row>
    <row r="12" spans="1:7" ht="76" customHeight="1">
      <c r="A12" s="62" t="s">
        <v>14</v>
      </c>
      <c r="B12" s="56" t="s">
        <v>68</v>
      </c>
      <c r="C12" s="16"/>
      <c r="D12" s="89"/>
      <c r="E12" s="115"/>
      <c r="F12" s="127"/>
      <c r="G12" s="153"/>
    </row>
    <row r="13" spans="1:7">
      <c r="A13" s="16" t="s">
        <v>110</v>
      </c>
      <c r="B13" s="56" t="s">
        <v>139</v>
      </c>
      <c r="C13" s="16" t="s">
        <v>142</v>
      </c>
      <c r="D13" s="89">
        <v>1.17</v>
      </c>
      <c r="E13" s="627"/>
      <c r="F13" s="127">
        <f>$D13*E13</f>
        <v>0</v>
      </c>
      <c r="G13" s="8"/>
    </row>
    <row r="14" spans="1:7">
      <c r="A14" s="62" t="s">
        <v>15</v>
      </c>
      <c r="B14" s="65" t="s">
        <v>149</v>
      </c>
      <c r="C14" s="28"/>
      <c r="D14" s="88"/>
      <c r="E14" s="629"/>
      <c r="F14" s="127"/>
    </row>
    <row r="15" spans="1:7" ht="71" customHeight="1">
      <c r="A15" s="54" t="s">
        <v>103</v>
      </c>
      <c r="B15" s="56" t="s">
        <v>154</v>
      </c>
      <c r="C15" s="16" t="s">
        <v>74</v>
      </c>
      <c r="D15" s="89">
        <v>3.5</v>
      </c>
      <c r="E15" s="627"/>
      <c r="F15" s="127">
        <f t="shared" ref="F15:F16" si="0">$D15*E15</f>
        <v>0</v>
      </c>
      <c r="G15" s="8"/>
    </row>
    <row r="16" spans="1:7" ht="87" customHeight="1">
      <c r="A16" s="54" t="s">
        <v>164</v>
      </c>
      <c r="B16" s="64" t="s">
        <v>63</v>
      </c>
      <c r="C16" s="16" t="s">
        <v>23</v>
      </c>
      <c r="D16" s="88">
        <v>127.92</v>
      </c>
      <c r="E16" s="629"/>
      <c r="F16" s="127">
        <f t="shared" si="0"/>
        <v>0</v>
      </c>
    </row>
    <row r="17" spans="1:6">
      <c r="A17" s="24" t="s">
        <v>165</v>
      </c>
      <c r="B17" s="27" t="s">
        <v>144</v>
      </c>
      <c r="C17" s="16"/>
      <c r="D17" s="89"/>
      <c r="E17" s="115"/>
      <c r="F17" s="127"/>
    </row>
    <row r="18" spans="1:6" ht="54" customHeight="1">
      <c r="A18" s="54" t="s">
        <v>104</v>
      </c>
      <c r="B18" s="55" t="s">
        <v>79</v>
      </c>
      <c r="C18" s="16"/>
      <c r="D18" s="88"/>
      <c r="E18" s="113"/>
      <c r="F18" s="127"/>
    </row>
    <row r="19" spans="1:6" ht="19.5" customHeight="1">
      <c r="A19" s="54"/>
      <c r="B19" s="55" t="s">
        <v>133</v>
      </c>
      <c r="C19" s="16" t="s">
        <v>75</v>
      </c>
      <c r="D19" s="244">
        <v>23.36</v>
      </c>
      <c r="E19" s="114"/>
      <c r="F19" s="127">
        <f t="shared" ref="F19" si="1">$D19*E19</f>
        <v>0</v>
      </c>
    </row>
    <row r="20" spans="1:6" ht="14.5" customHeight="1">
      <c r="A20" s="24" t="s">
        <v>57</v>
      </c>
      <c r="B20" s="63" t="s">
        <v>28</v>
      </c>
      <c r="C20" s="16"/>
      <c r="D20" s="92"/>
      <c r="E20" s="113"/>
      <c r="F20" s="127"/>
    </row>
    <row r="21" spans="1:6" ht="26" customHeight="1">
      <c r="A21" s="26" t="s">
        <v>105</v>
      </c>
      <c r="B21" s="188" t="s">
        <v>452</v>
      </c>
      <c r="C21" s="187" t="s">
        <v>142</v>
      </c>
      <c r="D21" s="190">
        <v>5.05</v>
      </c>
      <c r="E21" s="191"/>
      <c r="F21" s="206">
        <f t="shared" ref="F21" si="2">$D21*E21</f>
        <v>0</v>
      </c>
    </row>
    <row r="22" spans="1:6">
      <c r="A22" s="26"/>
      <c r="B22" s="188" t="s">
        <v>453</v>
      </c>
      <c r="C22" s="187" t="s">
        <v>142</v>
      </c>
      <c r="D22" s="190">
        <v>0.84</v>
      </c>
      <c r="E22" s="191"/>
      <c r="F22" s="192">
        <f>$D22*E22</f>
        <v>0</v>
      </c>
    </row>
    <row r="23" spans="1:6">
      <c r="A23" s="24" t="s">
        <v>58</v>
      </c>
      <c r="B23" s="30" t="s">
        <v>454</v>
      </c>
      <c r="C23" s="16"/>
      <c r="D23" s="89"/>
      <c r="E23" s="122"/>
      <c r="F23" s="127"/>
    </row>
    <row r="24" spans="1:6" ht="87" customHeight="1">
      <c r="A24" s="26" t="s">
        <v>106</v>
      </c>
      <c r="B24" s="56" t="s">
        <v>455</v>
      </c>
      <c r="C24" s="16" t="s">
        <v>74</v>
      </c>
      <c r="D24" s="93">
        <v>4.9000000000000004</v>
      </c>
      <c r="E24" s="120"/>
      <c r="F24" s="127">
        <f>$D24*E24</f>
        <v>0</v>
      </c>
    </row>
    <row r="25" spans="1:6" ht="39">
      <c r="A25" s="26" t="s">
        <v>107</v>
      </c>
      <c r="B25" s="64" t="s">
        <v>22</v>
      </c>
      <c r="C25" s="16"/>
      <c r="D25" s="93"/>
      <c r="E25" s="120"/>
      <c r="F25" s="127"/>
    </row>
    <row r="26" spans="1:6">
      <c r="A26" s="24"/>
      <c r="B26" s="56" t="s">
        <v>76</v>
      </c>
      <c r="C26" s="16" t="s">
        <v>75</v>
      </c>
      <c r="D26" s="93">
        <f>32+7.2</f>
        <v>39.200000000000003</v>
      </c>
      <c r="E26" s="120"/>
      <c r="F26" s="127">
        <f t="shared" ref="F26" si="3">$D26*E26</f>
        <v>0</v>
      </c>
    </row>
    <row r="27" spans="1:6">
      <c r="A27" s="26" t="s">
        <v>167</v>
      </c>
      <c r="B27" s="56" t="s">
        <v>659</v>
      </c>
      <c r="C27" s="16" t="s">
        <v>75</v>
      </c>
      <c r="D27" s="93">
        <f>32+7.2</f>
        <v>39.200000000000003</v>
      </c>
      <c r="E27" s="120"/>
      <c r="F27" s="127">
        <f t="shared" ref="F27" si="4">$D27*E27</f>
        <v>0</v>
      </c>
    </row>
    <row r="28" spans="1:6">
      <c r="A28" s="17"/>
      <c r="B28" s="18" t="s">
        <v>17</v>
      </c>
      <c r="C28" s="19"/>
      <c r="D28" s="90"/>
      <c r="E28" s="119"/>
      <c r="F28" s="128">
        <f>SUM(F12:F27)</f>
        <v>0</v>
      </c>
    </row>
    <row r="29" spans="1:6">
      <c r="A29" s="22" t="s">
        <v>18</v>
      </c>
      <c r="B29" s="23" t="s">
        <v>32</v>
      </c>
      <c r="C29" s="23"/>
      <c r="D29" s="91"/>
      <c r="E29" s="121"/>
      <c r="F29" s="129"/>
    </row>
    <row r="30" spans="1:6">
      <c r="A30" s="24" t="s">
        <v>20</v>
      </c>
      <c r="B30" s="25" t="s">
        <v>61</v>
      </c>
      <c r="C30" s="25"/>
      <c r="D30" s="95"/>
      <c r="E30" s="123"/>
      <c r="F30" s="130"/>
    </row>
    <row r="31" spans="1:6" ht="57" customHeight="1">
      <c r="A31" s="26" t="s">
        <v>101</v>
      </c>
      <c r="B31" s="55" t="s">
        <v>80</v>
      </c>
      <c r="C31" s="16" t="s">
        <v>75</v>
      </c>
      <c r="D31" s="94">
        <v>55.56</v>
      </c>
      <c r="E31" s="114"/>
      <c r="F31" s="104">
        <f>$D31*E31</f>
        <v>0</v>
      </c>
    </row>
    <row r="32" spans="1:6" ht="57" customHeight="1">
      <c r="A32" s="245"/>
      <c r="B32" s="55" t="s">
        <v>492</v>
      </c>
      <c r="C32" s="16" t="s">
        <v>493</v>
      </c>
      <c r="D32" s="262">
        <v>28.2</v>
      </c>
      <c r="E32" s="114"/>
      <c r="F32" s="104">
        <f>$D32*E32</f>
        <v>0</v>
      </c>
    </row>
    <row r="33" spans="1:6" ht="21" customHeight="1">
      <c r="A33" s="24" t="s">
        <v>21</v>
      </c>
      <c r="B33" s="27" t="s">
        <v>213</v>
      </c>
      <c r="C33" s="16"/>
      <c r="D33" s="89"/>
      <c r="E33" s="114"/>
      <c r="F33" s="127"/>
    </row>
    <row r="34" spans="1:6" ht="94.75" customHeight="1">
      <c r="A34" s="26" t="s">
        <v>100</v>
      </c>
      <c r="B34" s="56" t="s">
        <v>214</v>
      </c>
      <c r="C34" s="16" t="s">
        <v>74</v>
      </c>
      <c r="D34" s="89">
        <f>28*0.2*0.3</f>
        <v>1.6800000000000002</v>
      </c>
      <c r="E34" s="120"/>
      <c r="F34" s="127">
        <f t="shared" ref="F34" si="5">$D34*E34</f>
        <v>0</v>
      </c>
    </row>
    <row r="35" spans="1:6" ht="110.5" customHeight="1">
      <c r="A35" s="26" t="s">
        <v>99</v>
      </c>
      <c r="B35" s="64" t="s">
        <v>63</v>
      </c>
      <c r="C35" s="16" t="s">
        <v>183</v>
      </c>
      <c r="D35" s="89">
        <v>195.82</v>
      </c>
      <c r="E35" s="120"/>
      <c r="F35" s="127">
        <f t="shared" ref="F35" si="6">$D35*E35</f>
        <v>0</v>
      </c>
    </row>
    <row r="36" spans="1:6">
      <c r="A36" s="17"/>
      <c r="B36" s="18" t="s">
        <v>30</v>
      </c>
      <c r="C36" s="19"/>
      <c r="D36" s="90"/>
      <c r="E36" s="119"/>
      <c r="F36" s="128">
        <f>SUM(F31:F35)</f>
        <v>0</v>
      </c>
    </row>
    <row r="37" spans="1:6">
      <c r="A37" s="37" t="s">
        <v>31</v>
      </c>
      <c r="B37" s="23" t="s">
        <v>37</v>
      </c>
      <c r="C37" s="32"/>
      <c r="D37" s="96"/>
      <c r="E37" s="124"/>
      <c r="F37" s="131"/>
    </row>
    <row r="38" spans="1:6" ht="40.75" customHeight="1">
      <c r="A38" s="54"/>
      <c r="B38" s="264" t="s">
        <v>525</v>
      </c>
      <c r="C38" s="54"/>
      <c r="D38" s="88"/>
      <c r="E38" s="114"/>
      <c r="F38" s="127"/>
    </row>
    <row r="39" spans="1:6" ht="27.5" customHeight="1">
      <c r="A39" s="54" t="s">
        <v>204</v>
      </c>
      <c r="B39" s="64" t="s">
        <v>498</v>
      </c>
      <c r="C39" s="54"/>
      <c r="D39" s="88"/>
      <c r="E39" s="114"/>
      <c r="F39" s="127"/>
    </row>
    <row r="40" spans="1:6" ht="31.25" customHeight="1">
      <c r="A40" s="54"/>
      <c r="B40" s="64" t="s">
        <v>371</v>
      </c>
      <c r="C40" s="54" t="s">
        <v>38</v>
      </c>
      <c r="D40" s="88">
        <v>28</v>
      </c>
      <c r="E40" s="114"/>
      <c r="F40" s="127">
        <f t="shared" ref="F40:F43" si="7">$D40*E40</f>
        <v>0</v>
      </c>
    </row>
    <row r="41" spans="1:6" ht="18.5" customHeight="1">
      <c r="A41" s="54"/>
      <c r="B41" s="64" t="s">
        <v>372</v>
      </c>
      <c r="C41" s="54" t="s">
        <v>38</v>
      </c>
      <c r="D41" s="88">
        <v>29.05</v>
      </c>
      <c r="E41" s="114"/>
      <c r="F41" s="127">
        <f t="shared" si="7"/>
        <v>0</v>
      </c>
    </row>
    <row r="42" spans="1:6" ht="27" customHeight="1">
      <c r="A42" s="54"/>
      <c r="B42" s="64" t="s">
        <v>499</v>
      </c>
      <c r="C42" s="54" t="s">
        <v>38</v>
      </c>
      <c r="D42" s="88">
        <f>4.5*7</f>
        <v>31.5</v>
      </c>
      <c r="E42" s="114"/>
      <c r="F42" s="104">
        <f t="shared" si="7"/>
        <v>0</v>
      </c>
    </row>
    <row r="43" spans="1:6" ht="18.5" customHeight="1">
      <c r="A43" s="263"/>
      <c r="B43" s="64" t="s">
        <v>374</v>
      </c>
      <c r="C43" s="54" t="s">
        <v>38</v>
      </c>
      <c r="D43" s="88">
        <v>56</v>
      </c>
      <c r="E43" s="114"/>
      <c r="F43" s="127">
        <f t="shared" si="7"/>
        <v>0</v>
      </c>
    </row>
    <row r="44" spans="1:6" ht="29.5" customHeight="1">
      <c r="A44" s="54" t="s">
        <v>211</v>
      </c>
      <c r="B44" s="64" t="s">
        <v>114</v>
      </c>
      <c r="C44" s="16" t="s">
        <v>115</v>
      </c>
      <c r="D44" s="94">
        <v>24</v>
      </c>
      <c r="E44" s="114"/>
      <c r="F44" s="127">
        <f t="shared" ref="F44:F47" si="8">$D44*E44</f>
        <v>0</v>
      </c>
    </row>
    <row r="45" spans="1:6" ht="29.5" customHeight="1">
      <c r="A45" s="54" t="s">
        <v>500</v>
      </c>
      <c r="B45" s="64" t="s">
        <v>276</v>
      </c>
      <c r="C45" s="54" t="s">
        <v>398</v>
      </c>
      <c r="D45" s="88">
        <v>36</v>
      </c>
      <c r="E45" s="155"/>
      <c r="F45" s="104">
        <f t="shared" si="8"/>
        <v>0</v>
      </c>
    </row>
    <row r="46" spans="1:6" ht="49.5" customHeight="1">
      <c r="A46" s="54" t="s">
        <v>501</v>
      </c>
      <c r="B46" s="64" t="s">
        <v>193</v>
      </c>
      <c r="C46" s="16" t="s">
        <v>113</v>
      </c>
      <c r="D46" s="94">
        <v>35</v>
      </c>
      <c r="E46" s="158"/>
      <c r="F46" s="127">
        <f t="shared" si="8"/>
        <v>0</v>
      </c>
    </row>
    <row r="47" spans="1:6" ht="28.5" customHeight="1">
      <c r="A47" s="54" t="s">
        <v>505</v>
      </c>
      <c r="B47" s="64" t="s">
        <v>116</v>
      </c>
      <c r="C47" s="16" t="s">
        <v>115</v>
      </c>
      <c r="D47" s="94">
        <v>8.5</v>
      </c>
      <c r="E47" s="158"/>
      <c r="F47" s="127">
        <f t="shared" si="8"/>
        <v>0</v>
      </c>
    </row>
    <row r="48" spans="1:6">
      <c r="A48" s="17"/>
      <c r="B48" s="18" t="s">
        <v>35</v>
      </c>
      <c r="C48" s="19"/>
      <c r="D48" s="90"/>
      <c r="E48" s="119"/>
      <c r="F48" s="128">
        <f>SUM(F38:F47)</f>
        <v>0</v>
      </c>
    </row>
    <row r="49" spans="1:6">
      <c r="A49" s="266" t="s">
        <v>36</v>
      </c>
      <c r="B49" s="23" t="s">
        <v>225</v>
      </c>
      <c r="C49" s="23"/>
      <c r="D49" s="91"/>
      <c r="E49" s="125"/>
      <c r="F49" s="129"/>
    </row>
    <row r="50" spans="1:6" ht="26">
      <c r="A50" s="265" t="s">
        <v>494</v>
      </c>
      <c r="B50" s="224" t="s">
        <v>275</v>
      </c>
      <c r="C50" s="28" t="s">
        <v>117</v>
      </c>
      <c r="D50" s="94">
        <v>6</v>
      </c>
      <c r="E50" s="116"/>
      <c r="F50" s="132">
        <f>$D50*E50</f>
        <v>0</v>
      </c>
    </row>
    <row r="51" spans="1:6" ht="26.5" customHeight="1">
      <c r="A51" s="265" t="s">
        <v>39</v>
      </c>
      <c r="B51" s="68" t="s">
        <v>504</v>
      </c>
      <c r="C51" s="28" t="s">
        <v>117</v>
      </c>
      <c r="D51" s="94">
        <v>2</v>
      </c>
      <c r="E51" s="116"/>
      <c r="F51" s="132">
        <f>$D51*E51</f>
        <v>0</v>
      </c>
    </row>
    <row r="52" spans="1:6">
      <c r="A52" s="17"/>
      <c r="B52" s="18" t="s">
        <v>40</v>
      </c>
      <c r="C52" s="19"/>
      <c r="D52" s="90"/>
      <c r="E52" s="119"/>
      <c r="F52" s="128">
        <f>SUM(F50:F51)</f>
        <v>0</v>
      </c>
    </row>
    <row r="53" spans="1:6">
      <c r="A53" s="23" t="s">
        <v>41</v>
      </c>
      <c r="B53" s="23" t="s">
        <v>44</v>
      </c>
      <c r="C53" s="23"/>
      <c r="D53" s="91"/>
      <c r="E53" s="125"/>
      <c r="F53" s="129"/>
    </row>
    <row r="54" spans="1:6">
      <c r="A54" s="33"/>
      <c r="B54" s="30" t="s">
        <v>46</v>
      </c>
      <c r="C54" s="16"/>
      <c r="D54" s="94"/>
      <c r="E54" s="109"/>
      <c r="F54" s="133"/>
    </row>
    <row r="55" spans="1:6" ht="44.5" customHeight="1">
      <c r="A55" s="265" t="s">
        <v>380</v>
      </c>
      <c r="B55" s="56" t="s">
        <v>108</v>
      </c>
      <c r="C55" s="16" t="s">
        <v>75</v>
      </c>
      <c r="D55" s="94">
        <v>193.2</v>
      </c>
      <c r="E55" s="109"/>
      <c r="F55" s="132">
        <f t="shared" ref="F55" si="9">$D55*E55</f>
        <v>0</v>
      </c>
    </row>
    <row r="56" spans="1:6" ht="36" customHeight="1">
      <c r="A56" s="265" t="s">
        <v>381</v>
      </c>
      <c r="B56" s="56" t="s">
        <v>109</v>
      </c>
      <c r="C56" s="16" t="s">
        <v>75</v>
      </c>
      <c r="D56" s="94">
        <v>79.319999999999993</v>
      </c>
      <c r="E56" s="109"/>
      <c r="F56" s="132">
        <f t="shared" ref="F56" si="10">$D56*E56</f>
        <v>0</v>
      </c>
    </row>
    <row r="57" spans="1:6" ht="39">
      <c r="A57" s="265"/>
      <c r="B57" s="63" t="s">
        <v>168</v>
      </c>
      <c r="C57" s="16"/>
      <c r="D57" s="94"/>
      <c r="E57" s="109"/>
      <c r="F57" s="132"/>
    </row>
    <row r="58" spans="1:6" ht="75" customHeight="1">
      <c r="A58" s="265" t="s">
        <v>383</v>
      </c>
      <c r="B58" s="82" t="s">
        <v>143</v>
      </c>
      <c r="C58" s="16" t="s">
        <v>75</v>
      </c>
      <c r="D58" s="94">
        <v>96.6</v>
      </c>
      <c r="E58" s="109"/>
      <c r="F58" s="132">
        <f t="shared" ref="F58:F62" si="11">$D58*E58</f>
        <v>0</v>
      </c>
    </row>
    <row r="59" spans="1:6" ht="61" customHeight="1">
      <c r="A59" s="265" t="s">
        <v>384</v>
      </c>
      <c r="B59" s="82" t="s">
        <v>111</v>
      </c>
      <c r="C59" s="16" t="s">
        <v>75</v>
      </c>
      <c r="D59" s="94">
        <v>83.52</v>
      </c>
      <c r="E59" s="109"/>
      <c r="F59" s="132">
        <f t="shared" si="11"/>
        <v>0</v>
      </c>
    </row>
    <row r="60" spans="1:6" ht="18" customHeight="1">
      <c r="A60" s="267" t="s">
        <v>224</v>
      </c>
      <c r="B60" s="63" t="s">
        <v>166</v>
      </c>
      <c r="C60" s="16"/>
      <c r="D60" s="94"/>
      <c r="E60" s="109"/>
      <c r="F60" s="132"/>
    </row>
    <row r="61" spans="1:6" ht="42" customHeight="1">
      <c r="A61" s="16" t="s">
        <v>502</v>
      </c>
      <c r="B61" s="188" t="s">
        <v>386</v>
      </c>
      <c r="C61" s="16" t="s">
        <v>75</v>
      </c>
      <c r="D61" s="94">
        <v>41.65</v>
      </c>
      <c r="E61" s="109"/>
      <c r="F61" s="132">
        <f t="shared" si="11"/>
        <v>0</v>
      </c>
    </row>
    <row r="62" spans="1:6" ht="39" customHeight="1">
      <c r="A62" s="16" t="s">
        <v>503</v>
      </c>
      <c r="B62" s="56" t="s">
        <v>169</v>
      </c>
      <c r="C62" s="16" t="s">
        <v>75</v>
      </c>
      <c r="D62" s="94">
        <v>96.6</v>
      </c>
      <c r="E62" s="109"/>
      <c r="F62" s="132">
        <f t="shared" si="11"/>
        <v>0</v>
      </c>
    </row>
    <row r="63" spans="1:6">
      <c r="A63" s="17"/>
      <c r="B63" s="18" t="s">
        <v>42</v>
      </c>
      <c r="C63" s="19"/>
      <c r="D63" s="90"/>
      <c r="E63" s="119"/>
      <c r="F63" s="128">
        <f>SUM(F55:F62)</f>
        <v>0</v>
      </c>
    </row>
    <row r="64" spans="1:6">
      <c r="A64" s="52" t="s">
        <v>43</v>
      </c>
      <c r="B64" s="59" t="s">
        <v>55</v>
      </c>
      <c r="C64" s="13"/>
      <c r="D64" s="97"/>
      <c r="E64" s="111"/>
      <c r="F64" s="97"/>
    </row>
    <row r="65" spans="1:6" ht="93.5" customHeight="1">
      <c r="A65" s="70"/>
      <c r="B65" s="68" t="s">
        <v>67</v>
      </c>
      <c r="C65" s="31"/>
      <c r="D65" s="92"/>
      <c r="E65" s="117"/>
      <c r="F65" s="134"/>
    </row>
    <row r="66" spans="1:6" ht="59.5" customHeight="1">
      <c r="A66" s="70" t="s">
        <v>456</v>
      </c>
      <c r="B66" s="81" t="s">
        <v>253</v>
      </c>
      <c r="C66" s="31" t="s">
        <v>184</v>
      </c>
      <c r="D66" s="94">
        <v>6</v>
      </c>
      <c r="E66" s="120"/>
      <c r="F66" s="134">
        <f t="shared" ref="F66:F67" si="12">$D66*E66</f>
        <v>0</v>
      </c>
    </row>
    <row r="67" spans="1:6" ht="75" customHeight="1">
      <c r="A67" s="70" t="s">
        <v>457</v>
      </c>
      <c r="B67" s="81" t="s">
        <v>226</v>
      </c>
      <c r="C67" s="31" t="s">
        <v>184</v>
      </c>
      <c r="D67" s="94">
        <v>6</v>
      </c>
      <c r="E67" s="120"/>
      <c r="F67" s="134">
        <f t="shared" si="12"/>
        <v>0</v>
      </c>
    </row>
    <row r="68" spans="1:6" ht="26">
      <c r="A68" s="70" t="s">
        <v>458</v>
      </c>
      <c r="B68" s="81" t="s">
        <v>231</v>
      </c>
      <c r="C68" s="31"/>
      <c r="D68" s="94"/>
      <c r="E68" s="120"/>
      <c r="F68" s="134"/>
    </row>
    <row r="69" spans="1:6">
      <c r="A69" s="70"/>
      <c r="B69" s="81" t="s">
        <v>232</v>
      </c>
      <c r="C69" s="31" t="s">
        <v>184</v>
      </c>
      <c r="D69" s="94">
        <v>2</v>
      </c>
      <c r="E69" s="120"/>
      <c r="F69" s="134">
        <f t="shared" ref="F69:F76" si="13">$D69*E69</f>
        <v>0</v>
      </c>
    </row>
    <row r="70" spans="1:6" ht="65">
      <c r="A70" s="70" t="s">
        <v>459</v>
      </c>
      <c r="B70" s="81" t="s">
        <v>266</v>
      </c>
      <c r="C70" s="31" t="s">
        <v>184</v>
      </c>
      <c r="D70" s="94">
        <v>1</v>
      </c>
      <c r="E70" s="120"/>
      <c r="F70" s="134">
        <f t="shared" si="13"/>
        <v>0</v>
      </c>
    </row>
    <row r="71" spans="1:6">
      <c r="A71" s="70" t="s">
        <v>460</v>
      </c>
      <c r="B71" s="81" t="s">
        <v>235</v>
      </c>
      <c r="C71" s="31" t="s">
        <v>184</v>
      </c>
      <c r="D71" s="94">
        <v>2</v>
      </c>
      <c r="E71" s="120"/>
      <c r="F71" s="134">
        <f t="shared" si="13"/>
        <v>0</v>
      </c>
    </row>
    <row r="72" spans="1:6">
      <c r="A72" s="70" t="s">
        <v>461</v>
      </c>
      <c r="B72" s="81" t="s">
        <v>265</v>
      </c>
      <c r="C72" s="31" t="s">
        <v>184</v>
      </c>
      <c r="D72" s="94">
        <v>2</v>
      </c>
      <c r="E72" s="120"/>
      <c r="F72" s="134">
        <f t="shared" si="13"/>
        <v>0</v>
      </c>
    </row>
    <row r="73" spans="1:6">
      <c r="A73" s="70" t="s">
        <v>462</v>
      </c>
      <c r="B73" s="81" t="s">
        <v>237</v>
      </c>
      <c r="C73" s="31" t="s">
        <v>184</v>
      </c>
      <c r="D73" s="94">
        <v>2</v>
      </c>
      <c r="E73" s="120"/>
      <c r="F73" s="134">
        <f t="shared" si="13"/>
        <v>0</v>
      </c>
    </row>
    <row r="74" spans="1:6" ht="52">
      <c r="A74" s="70" t="s">
        <v>463</v>
      </c>
      <c r="B74" s="81" t="s">
        <v>238</v>
      </c>
      <c r="C74" s="31" t="s">
        <v>184</v>
      </c>
      <c r="D74" s="94">
        <v>2</v>
      </c>
      <c r="E74" s="120"/>
      <c r="F74" s="134">
        <f t="shared" si="13"/>
        <v>0</v>
      </c>
    </row>
    <row r="75" spans="1:6" ht="52">
      <c r="A75" s="70" t="s">
        <v>464</v>
      </c>
      <c r="B75" s="81" t="s">
        <v>256</v>
      </c>
      <c r="C75" s="31" t="s">
        <v>184</v>
      </c>
      <c r="D75" s="94">
        <v>2</v>
      </c>
      <c r="E75" s="120"/>
      <c r="F75" s="134">
        <f t="shared" si="13"/>
        <v>0</v>
      </c>
    </row>
    <row r="76" spans="1:6">
      <c r="A76" s="70" t="s">
        <v>465</v>
      </c>
      <c r="B76" s="154" t="s">
        <v>247</v>
      </c>
      <c r="C76" s="31" t="s">
        <v>241</v>
      </c>
      <c r="D76" s="94">
        <v>1</v>
      </c>
      <c r="E76" s="120"/>
      <c r="F76" s="134">
        <f t="shared" si="13"/>
        <v>0</v>
      </c>
    </row>
    <row r="77" spans="1:6">
      <c r="A77" s="589"/>
      <c r="B77" s="81" t="s">
        <v>248</v>
      </c>
      <c r="C77" s="31"/>
      <c r="D77" s="92"/>
      <c r="E77" s="117"/>
      <c r="F77" s="134"/>
    </row>
    <row r="78" spans="1:6" ht="26">
      <c r="A78" s="590"/>
      <c r="B78" s="81" t="s">
        <v>249</v>
      </c>
      <c r="C78" s="31"/>
      <c r="D78" s="92"/>
      <c r="E78" s="117"/>
      <c r="F78" s="134"/>
    </row>
    <row r="79" spans="1:6">
      <c r="A79" s="590"/>
      <c r="B79" s="81" t="s">
        <v>250</v>
      </c>
      <c r="C79" s="31"/>
      <c r="D79" s="92"/>
      <c r="E79" s="117"/>
      <c r="F79" s="134"/>
    </row>
    <row r="80" spans="1:6">
      <c r="A80" s="590"/>
      <c r="B80" s="81" t="s">
        <v>251</v>
      </c>
      <c r="C80" s="31"/>
      <c r="D80" s="92"/>
      <c r="E80" s="117"/>
      <c r="F80" s="134"/>
    </row>
    <row r="81" spans="1:9">
      <c r="A81" s="591"/>
      <c r="B81" s="81" t="s">
        <v>252</v>
      </c>
      <c r="C81" s="31"/>
      <c r="D81" s="92"/>
      <c r="E81" s="117"/>
      <c r="F81" s="134"/>
    </row>
    <row r="82" spans="1:9">
      <c r="A82" s="17"/>
      <c r="B82" s="18" t="s">
        <v>51</v>
      </c>
      <c r="C82" s="19"/>
      <c r="D82" s="90"/>
      <c r="E82" s="20"/>
      <c r="F82" s="128">
        <f>SUM(F65:F81)</f>
        <v>0</v>
      </c>
    </row>
    <row r="83" spans="1:9">
      <c r="A83" s="251" t="s">
        <v>52</v>
      </c>
      <c r="B83" s="198" t="s">
        <v>298</v>
      </c>
      <c r="C83" s="247"/>
      <c r="D83" s="248"/>
      <c r="E83" s="249"/>
      <c r="F83" s="250"/>
    </row>
    <row r="84" spans="1:9" ht="91">
      <c r="A84" s="252"/>
      <c r="B84" s="188" t="s">
        <v>399</v>
      </c>
      <c r="C84" s="252"/>
      <c r="D84" s="253"/>
      <c r="E84" s="254"/>
      <c r="F84" s="255"/>
    </row>
    <row r="85" spans="1:9" ht="26">
      <c r="A85" s="261" t="s">
        <v>141</v>
      </c>
      <c r="B85" s="81" t="s">
        <v>467</v>
      </c>
      <c r="C85" s="31" t="s">
        <v>117</v>
      </c>
      <c r="D85" s="94">
        <v>4</v>
      </c>
      <c r="E85" s="120"/>
      <c r="F85" s="134">
        <f t="shared" ref="F85:F95" si="14">$D85*E85</f>
        <v>0</v>
      </c>
    </row>
    <row r="86" spans="1:9" ht="40.75" customHeight="1">
      <c r="A86" s="261" t="s">
        <v>172</v>
      </c>
      <c r="B86" s="81" t="s">
        <v>466</v>
      </c>
      <c r="C86" s="31" t="s">
        <v>117</v>
      </c>
      <c r="D86" s="94">
        <v>4</v>
      </c>
      <c r="E86" s="120"/>
      <c r="F86" s="134">
        <f t="shared" si="14"/>
        <v>0</v>
      </c>
      <c r="I86" s="256"/>
    </row>
    <row r="87" spans="1:9" ht="104">
      <c r="A87" s="261" t="s">
        <v>173</v>
      </c>
      <c r="B87" s="81" t="s">
        <v>468</v>
      </c>
      <c r="C87" s="31" t="s">
        <v>117</v>
      </c>
      <c r="D87" s="94">
        <v>2</v>
      </c>
      <c r="E87" s="120"/>
      <c r="F87" s="134">
        <f t="shared" si="14"/>
        <v>0</v>
      </c>
      <c r="I87" s="256"/>
    </row>
    <row r="88" spans="1:9" ht="16" customHeight="1">
      <c r="A88" s="261" t="s">
        <v>174</v>
      </c>
      <c r="B88" s="257" t="s">
        <v>303</v>
      </c>
      <c r="C88" s="31" t="s">
        <v>117</v>
      </c>
      <c r="D88" s="94">
        <v>4</v>
      </c>
      <c r="E88" s="120"/>
      <c r="F88" s="134">
        <f t="shared" si="14"/>
        <v>0</v>
      </c>
      <c r="I88" s="256"/>
    </row>
    <row r="89" spans="1:9" ht="52">
      <c r="A89" s="261" t="s">
        <v>175</v>
      </c>
      <c r="B89" s="81" t="s">
        <v>469</v>
      </c>
      <c r="C89" s="31" t="s">
        <v>117</v>
      </c>
      <c r="D89" s="94">
        <v>6</v>
      </c>
      <c r="E89" s="120"/>
      <c r="F89" s="134">
        <f t="shared" si="14"/>
        <v>0</v>
      </c>
      <c r="I89" s="256"/>
    </row>
    <row r="90" spans="1:9" ht="31.25" customHeight="1">
      <c r="A90" s="261" t="s">
        <v>176</v>
      </c>
      <c r="B90" s="234" t="s">
        <v>400</v>
      </c>
      <c r="C90" s="230" t="s">
        <v>117</v>
      </c>
      <c r="D90" s="190">
        <v>8</v>
      </c>
      <c r="E90" s="114"/>
      <c r="F90" s="231">
        <f t="shared" si="14"/>
        <v>0</v>
      </c>
    </row>
    <row r="91" spans="1:9" ht="27" customHeight="1">
      <c r="A91" s="261" t="s">
        <v>177</v>
      </c>
      <c r="B91" s="240" t="s">
        <v>490</v>
      </c>
      <c r="C91" s="258" t="s">
        <v>184</v>
      </c>
      <c r="D91" s="246">
        <v>2</v>
      </c>
      <c r="E91" s="259"/>
      <c r="F91" s="260">
        <f t="shared" si="14"/>
        <v>0</v>
      </c>
    </row>
    <row r="92" spans="1:9" ht="56.5" customHeight="1">
      <c r="A92" s="261" t="s">
        <v>471</v>
      </c>
      <c r="B92" s="234" t="s">
        <v>401</v>
      </c>
      <c r="C92" s="230" t="s">
        <v>117</v>
      </c>
      <c r="D92" s="190">
        <v>3</v>
      </c>
      <c r="E92" s="114"/>
      <c r="F92" s="231">
        <f t="shared" si="14"/>
        <v>0</v>
      </c>
    </row>
    <row r="93" spans="1:9" ht="39">
      <c r="A93" s="261" t="s">
        <v>178</v>
      </c>
      <c r="B93" s="224" t="s">
        <v>402</v>
      </c>
      <c r="C93" s="230" t="s">
        <v>117</v>
      </c>
      <c r="D93" s="190">
        <v>3</v>
      </c>
      <c r="E93" s="114"/>
      <c r="F93" s="231">
        <f t="shared" si="14"/>
        <v>0</v>
      </c>
    </row>
    <row r="94" spans="1:9">
      <c r="A94" s="261" t="s">
        <v>179</v>
      </c>
      <c r="B94" s="240" t="s">
        <v>315</v>
      </c>
      <c r="C94" s="230" t="s">
        <v>117</v>
      </c>
      <c r="D94" s="190">
        <v>10</v>
      </c>
      <c r="E94" s="114"/>
      <c r="F94" s="231">
        <f t="shared" si="14"/>
        <v>0</v>
      </c>
    </row>
    <row r="95" spans="1:9" ht="26">
      <c r="A95" s="261" t="s">
        <v>180</v>
      </c>
      <c r="B95" s="240" t="s">
        <v>316</v>
      </c>
      <c r="C95" s="230" t="s">
        <v>117</v>
      </c>
      <c r="D95" s="190">
        <v>10</v>
      </c>
      <c r="E95" s="114"/>
      <c r="F95" s="231">
        <f t="shared" si="14"/>
        <v>0</v>
      </c>
    </row>
    <row r="96" spans="1:9" ht="135" customHeight="1">
      <c r="A96" s="252"/>
      <c r="B96" s="224" t="s">
        <v>403</v>
      </c>
      <c r="C96" s="252"/>
      <c r="D96" s="253"/>
      <c r="E96" s="254"/>
      <c r="F96" s="255"/>
    </row>
    <row r="97" spans="1:6">
      <c r="A97" s="228" t="s">
        <v>212</v>
      </c>
      <c r="B97" s="241" t="s">
        <v>317</v>
      </c>
      <c r="C97" s="230"/>
      <c r="D97" s="190"/>
      <c r="E97" s="114"/>
      <c r="F97" s="231"/>
    </row>
    <row r="98" spans="1:6">
      <c r="A98" s="228"/>
      <c r="B98" s="240" t="s">
        <v>318</v>
      </c>
      <c r="C98" s="230" t="s">
        <v>324</v>
      </c>
      <c r="D98" s="190">
        <v>8</v>
      </c>
      <c r="E98" s="114"/>
      <c r="F98" s="231">
        <f t="shared" ref="F98:F134" si="15">$D98*E98</f>
        <v>0</v>
      </c>
    </row>
    <row r="99" spans="1:6">
      <c r="A99" s="228"/>
      <c r="B99" s="240" t="s">
        <v>319</v>
      </c>
      <c r="C99" s="230" t="s">
        <v>324</v>
      </c>
      <c r="D99" s="190">
        <v>20</v>
      </c>
      <c r="E99" s="114"/>
      <c r="F99" s="231">
        <f t="shared" si="15"/>
        <v>0</v>
      </c>
    </row>
    <row r="100" spans="1:6">
      <c r="A100" s="228"/>
      <c r="B100" s="240" t="s">
        <v>320</v>
      </c>
      <c r="C100" s="230" t="s">
        <v>324</v>
      </c>
      <c r="D100" s="190">
        <v>8</v>
      </c>
      <c r="E100" s="114"/>
      <c r="F100" s="231">
        <f t="shared" si="15"/>
        <v>0</v>
      </c>
    </row>
    <row r="101" spans="1:6">
      <c r="A101" s="228"/>
      <c r="B101" s="240" t="s">
        <v>321</v>
      </c>
      <c r="C101" s="230" t="s">
        <v>324</v>
      </c>
      <c r="D101" s="190">
        <v>12</v>
      </c>
      <c r="E101" s="114"/>
      <c r="F101" s="231">
        <f t="shared" si="15"/>
        <v>0</v>
      </c>
    </row>
    <row r="102" spans="1:6">
      <c r="A102" s="228"/>
      <c r="B102" s="240" t="s">
        <v>322</v>
      </c>
      <c r="C102" s="230" t="s">
        <v>324</v>
      </c>
      <c r="D102" s="190">
        <v>12</v>
      </c>
      <c r="E102" s="114"/>
      <c r="F102" s="231">
        <f t="shared" si="15"/>
        <v>0</v>
      </c>
    </row>
    <row r="103" spans="1:6">
      <c r="A103" s="228"/>
      <c r="B103" s="240" t="s">
        <v>323</v>
      </c>
      <c r="C103" s="230" t="s">
        <v>324</v>
      </c>
      <c r="D103" s="190">
        <v>24</v>
      </c>
      <c r="E103" s="114"/>
      <c r="F103" s="231">
        <f t="shared" si="15"/>
        <v>0</v>
      </c>
    </row>
    <row r="104" spans="1:6">
      <c r="A104" s="228"/>
      <c r="B104" s="240" t="s">
        <v>388</v>
      </c>
      <c r="C104" s="230" t="s">
        <v>324</v>
      </c>
      <c r="D104" s="190">
        <v>30</v>
      </c>
      <c r="E104" s="114"/>
      <c r="F104" s="231">
        <f t="shared" si="15"/>
        <v>0</v>
      </c>
    </row>
    <row r="105" spans="1:6">
      <c r="A105" s="228" t="s">
        <v>472</v>
      </c>
      <c r="B105" s="241" t="s">
        <v>325</v>
      </c>
      <c r="C105" s="230"/>
      <c r="D105" s="190"/>
      <c r="E105" s="114"/>
      <c r="F105" s="231"/>
    </row>
    <row r="106" spans="1:6">
      <c r="A106" s="228"/>
      <c r="B106" s="240" t="s">
        <v>326</v>
      </c>
      <c r="C106" s="230" t="s">
        <v>117</v>
      </c>
      <c r="D106" s="190">
        <v>8</v>
      </c>
      <c r="E106" s="114"/>
      <c r="F106" s="231">
        <f t="shared" si="15"/>
        <v>0</v>
      </c>
    </row>
    <row r="107" spans="1:6">
      <c r="A107" s="228"/>
      <c r="B107" s="240" t="s">
        <v>319</v>
      </c>
      <c r="C107" s="230" t="s">
        <v>117</v>
      </c>
      <c r="D107" s="190">
        <v>12</v>
      </c>
      <c r="E107" s="114"/>
      <c r="F107" s="231">
        <f t="shared" si="15"/>
        <v>0</v>
      </c>
    </row>
    <row r="108" spans="1:6">
      <c r="A108" s="228"/>
      <c r="B108" s="240" t="s">
        <v>320</v>
      </c>
      <c r="C108" s="230" t="s">
        <v>117</v>
      </c>
      <c r="D108" s="190">
        <v>6</v>
      </c>
      <c r="E108" s="114"/>
      <c r="F108" s="231">
        <f t="shared" si="15"/>
        <v>0</v>
      </c>
    </row>
    <row r="109" spans="1:6">
      <c r="A109" s="228"/>
      <c r="B109" s="240" t="s">
        <v>321</v>
      </c>
      <c r="C109" s="230" t="s">
        <v>117</v>
      </c>
      <c r="D109" s="190">
        <v>4</v>
      </c>
      <c r="E109" s="114"/>
      <c r="F109" s="231">
        <f t="shared" si="15"/>
        <v>0</v>
      </c>
    </row>
    <row r="110" spans="1:6">
      <c r="A110" s="228"/>
      <c r="B110" s="240" t="s">
        <v>322</v>
      </c>
      <c r="C110" s="230" t="s">
        <v>117</v>
      </c>
      <c r="D110" s="190">
        <v>5</v>
      </c>
      <c r="E110" s="114"/>
      <c r="F110" s="231">
        <f t="shared" si="15"/>
        <v>0</v>
      </c>
    </row>
    <row r="111" spans="1:6">
      <c r="A111" s="228"/>
      <c r="B111" s="240" t="s">
        <v>323</v>
      </c>
      <c r="C111" s="230" t="s">
        <v>117</v>
      </c>
      <c r="D111" s="190">
        <v>6</v>
      </c>
      <c r="E111" s="114"/>
      <c r="F111" s="231">
        <f t="shared" si="15"/>
        <v>0</v>
      </c>
    </row>
    <row r="112" spans="1:6">
      <c r="A112" s="228"/>
      <c r="B112" s="240" t="s">
        <v>388</v>
      </c>
      <c r="C112" s="230" t="s">
        <v>117</v>
      </c>
      <c r="D112" s="190">
        <v>5</v>
      </c>
      <c r="E112" s="114"/>
      <c r="F112" s="231">
        <f t="shared" si="15"/>
        <v>0</v>
      </c>
    </row>
    <row r="113" spans="1:6">
      <c r="A113" s="228" t="s">
        <v>473</v>
      </c>
      <c r="B113" s="241" t="s">
        <v>327</v>
      </c>
      <c r="C113" s="230"/>
      <c r="D113" s="190"/>
      <c r="E113" s="114"/>
      <c r="F113" s="231"/>
    </row>
    <row r="114" spans="1:6">
      <c r="A114" s="228"/>
      <c r="B114" s="240" t="s">
        <v>393</v>
      </c>
      <c r="C114" s="230" t="s">
        <v>117</v>
      </c>
      <c r="D114" s="190">
        <v>2</v>
      </c>
      <c r="E114" s="114"/>
      <c r="F114" s="231">
        <f t="shared" si="15"/>
        <v>0</v>
      </c>
    </row>
    <row r="115" spans="1:6">
      <c r="A115" s="228"/>
      <c r="B115" s="240" t="s">
        <v>394</v>
      </c>
      <c r="C115" s="230" t="s">
        <v>117</v>
      </c>
      <c r="D115" s="190">
        <v>3</v>
      </c>
      <c r="E115" s="114"/>
      <c r="F115" s="231">
        <f t="shared" si="15"/>
        <v>0</v>
      </c>
    </row>
    <row r="116" spans="1:6">
      <c r="A116" s="228"/>
      <c r="B116" s="240" t="s">
        <v>395</v>
      </c>
      <c r="C116" s="230" t="s">
        <v>117</v>
      </c>
      <c r="D116" s="190">
        <v>4</v>
      </c>
      <c r="E116" s="114"/>
      <c r="F116" s="231">
        <f t="shared" si="15"/>
        <v>0</v>
      </c>
    </row>
    <row r="117" spans="1:6">
      <c r="A117" s="228"/>
      <c r="B117" s="240" t="s">
        <v>389</v>
      </c>
      <c r="C117" s="230" t="s">
        <v>117</v>
      </c>
      <c r="D117" s="190">
        <v>5</v>
      </c>
      <c r="E117" s="114"/>
      <c r="F117" s="231">
        <f t="shared" si="15"/>
        <v>0</v>
      </c>
    </row>
    <row r="118" spans="1:6">
      <c r="A118" s="228"/>
      <c r="B118" s="240" t="s">
        <v>390</v>
      </c>
      <c r="C118" s="230" t="s">
        <v>117</v>
      </c>
      <c r="D118" s="190">
        <v>2</v>
      </c>
      <c r="E118" s="114"/>
      <c r="F118" s="231">
        <f t="shared" si="15"/>
        <v>0</v>
      </c>
    </row>
    <row r="119" spans="1:6" ht="16.25" customHeight="1">
      <c r="A119" s="228"/>
      <c r="B119" s="240" t="s">
        <v>391</v>
      </c>
      <c r="C119" s="230" t="s">
        <v>117</v>
      </c>
      <c r="D119" s="190">
        <v>3</v>
      </c>
      <c r="E119" s="114"/>
      <c r="F119" s="231">
        <f t="shared" si="15"/>
        <v>0</v>
      </c>
    </row>
    <row r="120" spans="1:6" ht="14.5" customHeight="1">
      <c r="A120" s="228"/>
      <c r="B120" s="240" t="s">
        <v>392</v>
      </c>
      <c r="C120" s="230" t="s">
        <v>117</v>
      </c>
      <c r="D120" s="190">
        <v>4</v>
      </c>
      <c r="E120" s="114"/>
      <c r="F120" s="231">
        <f t="shared" si="15"/>
        <v>0</v>
      </c>
    </row>
    <row r="121" spans="1:6">
      <c r="A121" s="228" t="s">
        <v>474</v>
      </c>
      <c r="B121" s="240" t="s">
        <v>328</v>
      </c>
      <c r="C121" s="230"/>
      <c r="D121" s="190"/>
      <c r="E121" s="114"/>
      <c r="F121" s="231"/>
    </row>
    <row r="122" spans="1:6" ht="17.5" customHeight="1">
      <c r="A122" s="228"/>
      <c r="B122" s="240" t="s">
        <v>329</v>
      </c>
      <c r="C122" s="230" t="s">
        <v>117</v>
      </c>
      <c r="D122" s="190">
        <v>8</v>
      </c>
      <c r="E122" s="114"/>
      <c r="F122" s="231">
        <f t="shared" si="15"/>
        <v>0</v>
      </c>
    </row>
    <row r="123" spans="1:6">
      <c r="A123" s="228"/>
      <c r="B123" s="240" t="s">
        <v>330</v>
      </c>
      <c r="C123" s="230" t="s">
        <v>117</v>
      </c>
      <c r="D123" s="190">
        <v>6</v>
      </c>
      <c r="E123" s="114"/>
      <c r="F123" s="231">
        <f t="shared" si="15"/>
        <v>0</v>
      </c>
    </row>
    <row r="124" spans="1:6">
      <c r="A124" s="228"/>
      <c r="B124" s="240" t="s">
        <v>331</v>
      </c>
      <c r="C124" s="230" t="s">
        <v>117</v>
      </c>
      <c r="D124" s="190">
        <v>4</v>
      </c>
      <c r="E124" s="114"/>
      <c r="F124" s="231">
        <f t="shared" si="15"/>
        <v>0</v>
      </c>
    </row>
    <row r="125" spans="1:6">
      <c r="A125" s="228"/>
      <c r="B125" s="240" t="s">
        <v>332</v>
      </c>
      <c r="C125" s="230" t="s">
        <v>117</v>
      </c>
      <c r="D125" s="190">
        <v>4</v>
      </c>
      <c r="E125" s="114"/>
      <c r="F125" s="231">
        <f t="shared" si="15"/>
        <v>0</v>
      </c>
    </row>
    <row r="126" spans="1:6">
      <c r="A126" s="228"/>
      <c r="B126" s="240" t="s">
        <v>333</v>
      </c>
      <c r="C126" s="230" t="s">
        <v>117</v>
      </c>
      <c r="D126" s="190">
        <v>3</v>
      </c>
      <c r="E126" s="114"/>
      <c r="F126" s="231">
        <f t="shared" si="15"/>
        <v>0</v>
      </c>
    </row>
    <row r="127" spans="1:6">
      <c r="A127" s="228"/>
      <c r="B127" s="240" t="s">
        <v>396</v>
      </c>
      <c r="C127" s="230" t="s">
        <v>117</v>
      </c>
      <c r="D127" s="190">
        <v>4</v>
      </c>
      <c r="E127" s="114"/>
      <c r="F127" s="231">
        <f t="shared" si="15"/>
        <v>0</v>
      </c>
    </row>
    <row r="128" spans="1:6">
      <c r="A128" s="228" t="s">
        <v>475</v>
      </c>
      <c r="B128" s="241" t="s">
        <v>334</v>
      </c>
      <c r="C128" s="230"/>
      <c r="D128" s="190"/>
      <c r="E128" s="114"/>
      <c r="F128" s="231"/>
    </row>
    <row r="129" spans="1:6">
      <c r="A129" s="228"/>
      <c r="B129" s="240" t="s">
        <v>335</v>
      </c>
      <c r="C129" s="230" t="s">
        <v>117</v>
      </c>
      <c r="D129" s="190">
        <v>10</v>
      </c>
      <c r="E129" s="114"/>
      <c r="F129" s="231">
        <f t="shared" si="15"/>
        <v>0</v>
      </c>
    </row>
    <row r="130" spans="1:6">
      <c r="A130" s="228"/>
      <c r="B130" s="240" t="s">
        <v>336</v>
      </c>
      <c r="C130" s="230" t="s">
        <v>117</v>
      </c>
      <c r="D130" s="190">
        <v>2</v>
      </c>
      <c r="E130" s="114"/>
      <c r="F130" s="231">
        <f t="shared" si="15"/>
        <v>0</v>
      </c>
    </row>
    <row r="131" spans="1:6" ht="15" customHeight="1">
      <c r="A131" s="228"/>
      <c r="B131" s="240" t="s">
        <v>337</v>
      </c>
      <c r="C131" s="230" t="s">
        <v>117</v>
      </c>
      <c r="D131" s="190">
        <v>10</v>
      </c>
      <c r="E131" s="114"/>
      <c r="F131" s="231">
        <f t="shared" si="15"/>
        <v>0</v>
      </c>
    </row>
    <row r="132" spans="1:6" ht="20.5" customHeight="1">
      <c r="A132" s="228" t="s">
        <v>476</v>
      </c>
      <c r="B132" s="241" t="s">
        <v>338</v>
      </c>
      <c r="C132" s="230"/>
      <c r="D132" s="190"/>
      <c r="E132" s="114"/>
      <c r="F132" s="231"/>
    </row>
    <row r="133" spans="1:6" ht="18" customHeight="1">
      <c r="A133" s="228"/>
      <c r="B133" s="240" t="s">
        <v>339</v>
      </c>
      <c r="C133" s="230" t="s">
        <v>117</v>
      </c>
      <c r="D133" s="190">
        <v>2</v>
      </c>
      <c r="E133" s="114"/>
      <c r="F133" s="231">
        <f t="shared" si="15"/>
        <v>0</v>
      </c>
    </row>
    <row r="134" spans="1:6" ht="18.5" customHeight="1">
      <c r="A134" s="228"/>
      <c r="B134" s="240" t="s">
        <v>340</v>
      </c>
      <c r="C134" s="230" t="s">
        <v>117</v>
      </c>
      <c r="D134" s="190">
        <v>2</v>
      </c>
      <c r="E134" s="114"/>
      <c r="F134" s="231">
        <f t="shared" si="15"/>
        <v>0</v>
      </c>
    </row>
    <row r="135" spans="1:6" ht="15.5" customHeight="1">
      <c r="A135" s="228" t="s">
        <v>477</v>
      </c>
      <c r="B135" s="241" t="s">
        <v>341</v>
      </c>
      <c r="C135" s="230"/>
      <c r="D135" s="190"/>
      <c r="E135" s="114"/>
      <c r="F135" s="231"/>
    </row>
    <row r="136" spans="1:6" ht="27.5" customHeight="1">
      <c r="A136" s="228"/>
      <c r="B136" s="240" t="s">
        <v>470</v>
      </c>
      <c r="C136" s="230" t="s">
        <v>117</v>
      </c>
      <c r="D136" s="190">
        <v>2</v>
      </c>
      <c r="E136" s="114"/>
      <c r="F136" s="231">
        <f t="shared" ref="F136" si="16">$D136*E136</f>
        <v>0</v>
      </c>
    </row>
    <row r="137" spans="1:6" ht="62" customHeight="1">
      <c r="A137" s="228"/>
      <c r="B137" s="240" t="s">
        <v>404</v>
      </c>
      <c r="C137" s="230"/>
      <c r="D137" s="190"/>
      <c r="E137" s="114"/>
      <c r="F137" s="231"/>
    </row>
    <row r="138" spans="1:6" ht="20.5" customHeight="1">
      <c r="A138" s="228" t="s">
        <v>478</v>
      </c>
      <c r="B138" s="241" t="s">
        <v>317</v>
      </c>
      <c r="C138" s="230"/>
      <c r="D138" s="190"/>
      <c r="E138" s="114"/>
      <c r="F138" s="231"/>
    </row>
    <row r="139" spans="1:6" ht="15.5" customHeight="1">
      <c r="A139" s="228"/>
      <c r="B139" s="242" t="s">
        <v>342</v>
      </c>
      <c r="C139" s="230" t="s">
        <v>324</v>
      </c>
      <c r="D139" s="190">
        <v>50</v>
      </c>
      <c r="E139" s="114"/>
      <c r="F139" s="231">
        <f t="shared" ref="F139:F168" si="17">$D139*E139</f>
        <v>0</v>
      </c>
    </row>
    <row r="140" spans="1:6" ht="15" customHeight="1">
      <c r="A140" s="228"/>
      <c r="B140" s="242" t="s">
        <v>343</v>
      </c>
      <c r="C140" s="230" t="s">
        <v>324</v>
      </c>
      <c r="D140" s="190">
        <v>20</v>
      </c>
      <c r="E140" s="114"/>
      <c r="F140" s="231">
        <f t="shared" si="17"/>
        <v>0</v>
      </c>
    </row>
    <row r="141" spans="1:6" ht="13.75" customHeight="1">
      <c r="A141" s="228"/>
      <c r="B141" s="242" t="s">
        <v>344</v>
      </c>
      <c r="C141" s="230" t="s">
        <v>324</v>
      </c>
      <c r="D141" s="190">
        <v>10</v>
      </c>
      <c r="E141" s="114"/>
      <c r="F141" s="231">
        <f t="shared" si="17"/>
        <v>0</v>
      </c>
    </row>
    <row r="142" spans="1:6" ht="12" customHeight="1">
      <c r="A142" s="228"/>
      <c r="B142" s="242" t="s">
        <v>345</v>
      </c>
      <c r="C142" s="230" t="s">
        <v>324</v>
      </c>
      <c r="D142" s="190">
        <v>6</v>
      </c>
      <c r="E142" s="114"/>
      <c r="F142" s="231">
        <f t="shared" si="17"/>
        <v>0</v>
      </c>
    </row>
    <row r="143" spans="1:6" ht="22.25" customHeight="1">
      <c r="A143" s="228" t="s">
        <v>479</v>
      </c>
      <c r="B143" s="241" t="s">
        <v>346</v>
      </c>
      <c r="C143" s="230"/>
      <c r="D143" s="190"/>
      <c r="E143" s="114"/>
      <c r="F143" s="231"/>
    </row>
    <row r="144" spans="1:6" ht="16.75" customHeight="1">
      <c r="A144" s="228"/>
      <c r="B144" s="242" t="s">
        <v>347</v>
      </c>
      <c r="C144" s="230" t="s">
        <v>117</v>
      </c>
      <c r="D144" s="190">
        <v>12</v>
      </c>
      <c r="E144" s="114"/>
      <c r="F144" s="231">
        <f t="shared" si="17"/>
        <v>0</v>
      </c>
    </row>
    <row r="145" spans="1:6" ht="16.25" customHeight="1">
      <c r="A145" s="228"/>
      <c r="B145" s="242" t="s">
        <v>343</v>
      </c>
      <c r="C145" s="230" t="s">
        <v>117</v>
      </c>
      <c r="D145" s="190">
        <v>6</v>
      </c>
      <c r="E145" s="114"/>
      <c r="F145" s="231">
        <f t="shared" si="17"/>
        <v>0</v>
      </c>
    </row>
    <row r="146" spans="1:6" ht="18.5" customHeight="1">
      <c r="A146" s="228"/>
      <c r="B146" s="242" t="s">
        <v>348</v>
      </c>
      <c r="C146" s="230" t="s">
        <v>117</v>
      </c>
      <c r="D146" s="190">
        <v>7</v>
      </c>
      <c r="E146" s="114"/>
      <c r="F146" s="231">
        <f t="shared" si="17"/>
        <v>0</v>
      </c>
    </row>
    <row r="147" spans="1:6" ht="13.25" customHeight="1">
      <c r="A147" s="228"/>
      <c r="B147" s="242" t="s">
        <v>349</v>
      </c>
      <c r="C147" s="230" t="s">
        <v>117</v>
      </c>
      <c r="D147" s="190">
        <v>6</v>
      </c>
      <c r="E147" s="114"/>
      <c r="F147" s="231">
        <f t="shared" si="17"/>
        <v>0</v>
      </c>
    </row>
    <row r="148" spans="1:6" ht="19.25" customHeight="1">
      <c r="A148" s="228" t="s">
        <v>480</v>
      </c>
      <c r="B148" s="241" t="s">
        <v>328</v>
      </c>
      <c r="C148" s="230"/>
      <c r="D148" s="190"/>
      <c r="E148" s="114"/>
      <c r="F148" s="231"/>
    </row>
    <row r="149" spans="1:6" ht="16.25" customHeight="1">
      <c r="A149" s="228"/>
      <c r="B149" s="242" t="s">
        <v>366</v>
      </c>
      <c r="C149" s="230" t="s">
        <v>117</v>
      </c>
      <c r="D149" s="190">
        <v>2</v>
      </c>
      <c r="E149" s="114"/>
      <c r="F149" s="231">
        <f t="shared" si="17"/>
        <v>0</v>
      </c>
    </row>
    <row r="150" spans="1:6" ht="13.75" customHeight="1">
      <c r="A150" s="228"/>
      <c r="B150" s="242" t="s">
        <v>367</v>
      </c>
      <c r="C150" s="230" t="s">
        <v>117</v>
      </c>
      <c r="D150" s="190">
        <v>4</v>
      </c>
      <c r="E150" s="114"/>
      <c r="F150" s="231">
        <f t="shared" si="17"/>
        <v>0</v>
      </c>
    </row>
    <row r="151" spans="1:6" ht="11.5" customHeight="1">
      <c r="A151" s="228"/>
      <c r="B151" s="242" t="s">
        <v>368</v>
      </c>
      <c r="C151" s="230" t="s">
        <v>117</v>
      </c>
      <c r="D151" s="190">
        <v>4</v>
      </c>
      <c r="E151" s="114"/>
      <c r="F151" s="231">
        <f t="shared" si="17"/>
        <v>0</v>
      </c>
    </row>
    <row r="152" spans="1:6" ht="13.25" customHeight="1">
      <c r="A152" s="228"/>
      <c r="B152" s="242" t="s">
        <v>369</v>
      </c>
      <c r="C152" s="230" t="s">
        <v>117</v>
      </c>
      <c r="D152" s="190">
        <v>2</v>
      </c>
      <c r="E152" s="114"/>
      <c r="F152" s="231">
        <f t="shared" si="17"/>
        <v>0</v>
      </c>
    </row>
    <row r="153" spans="1:6" ht="23.5" customHeight="1">
      <c r="A153" s="228" t="s">
        <v>481</v>
      </c>
      <c r="B153" s="241" t="s">
        <v>350</v>
      </c>
      <c r="C153" s="230"/>
      <c r="D153" s="190"/>
      <c r="E153" s="114"/>
      <c r="F153" s="231"/>
    </row>
    <row r="154" spans="1:6" ht="18.5" customHeight="1">
      <c r="A154" s="228"/>
      <c r="B154" s="242" t="s">
        <v>363</v>
      </c>
      <c r="C154" s="230" t="s">
        <v>117</v>
      </c>
      <c r="D154" s="190">
        <v>2</v>
      </c>
      <c r="E154" s="114"/>
      <c r="F154" s="231">
        <f t="shared" si="17"/>
        <v>0</v>
      </c>
    </row>
    <row r="155" spans="1:6" ht="13.25" customHeight="1">
      <c r="A155" s="228"/>
      <c r="B155" s="242" t="s">
        <v>362</v>
      </c>
      <c r="C155" s="230" t="s">
        <v>117</v>
      </c>
      <c r="D155" s="190">
        <v>2</v>
      </c>
      <c r="E155" s="114"/>
      <c r="F155" s="231">
        <f t="shared" si="17"/>
        <v>0</v>
      </c>
    </row>
    <row r="156" spans="1:6" ht="20.5" customHeight="1">
      <c r="A156" s="228" t="s">
        <v>482</v>
      </c>
      <c r="B156" s="241" t="s">
        <v>351</v>
      </c>
      <c r="C156" s="230"/>
      <c r="D156" s="190"/>
      <c r="E156" s="114"/>
      <c r="F156" s="231"/>
    </row>
    <row r="157" spans="1:6" ht="13.75" customHeight="1">
      <c r="A157" s="228"/>
      <c r="B157" s="242" t="s">
        <v>352</v>
      </c>
      <c r="C157" s="230" t="s">
        <v>117</v>
      </c>
      <c r="D157" s="190">
        <v>2</v>
      </c>
      <c r="E157" s="114"/>
      <c r="F157" s="231">
        <f t="shared" si="17"/>
        <v>0</v>
      </c>
    </row>
    <row r="158" spans="1:6" ht="13.75" customHeight="1">
      <c r="A158" s="228"/>
      <c r="B158" s="242" t="s">
        <v>353</v>
      </c>
      <c r="C158" s="230" t="s">
        <v>117</v>
      </c>
      <c r="D158" s="190">
        <v>4</v>
      </c>
      <c r="E158" s="114"/>
      <c r="F158" s="231">
        <f t="shared" si="17"/>
        <v>0</v>
      </c>
    </row>
    <row r="159" spans="1:6" ht="25.75" customHeight="1">
      <c r="A159" s="228" t="s">
        <v>483</v>
      </c>
      <c r="B159" s="176" t="s">
        <v>354</v>
      </c>
      <c r="C159" s="175" t="s">
        <v>117</v>
      </c>
      <c r="D159" s="88">
        <v>4</v>
      </c>
      <c r="E159" s="118"/>
      <c r="F159" s="134">
        <f t="shared" si="17"/>
        <v>0</v>
      </c>
    </row>
    <row r="160" spans="1:6" ht="15" customHeight="1">
      <c r="A160" s="228" t="s">
        <v>484</v>
      </c>
      <c r="B160" s="242" t="s">
        <v>355</v>
      </c>
      <c r="C160" s="230" t="s">
        <v>117</v>
      </c>
      <c r="D160" s="190">
        <v>6</v>
      </c>
      <c r="E160" s="114"/>
      <c r="F160" s="231">
        <f t="shared" si="17"/>
        <v>0</v>
      </c>
    </row>
    <row r="161" spans="1:6" ht="14.5" customHeight="1">
      <c r="A161" s="228" t="s">
        <v>485</v>
      </c>
      <c r="B161" s="242" t="s">
        <v>356</v>
      </c>
      <c r="C161" s="230" t="s">
        <v>117</v>
      </c>
      <c r="D161" s="190">
        <v>1</v>
      </c>
      <c r="E161" s="114"/>
      <c r="F161" s="231">
        <f t="shared" si="17"/>
        <v>0</v>
      </c>
    </row>
    <row r="162" spans="1:6" ht="16.25" customHeight="1">
      <c r="A162" s="228" t="s">
        <v>486</v>
      </c>
      <c r="B162" s="242" t="s">
        <v>357</v>
      </c>
      <c r="C162" s="230" t="s">
        <v>117</v>
      </c>
      <c r="D162" s="190">
        <v>1</v>
      </c>
      <c r="E162" s="114"/>
      <c r="F162" s="231">
        <f t="shared" si="17"/>
        <v>0</v>
      </c>
    </row>
    <row r="163" spans="1:6" ht="19.25" customHeight="1">
      <c r="A163" s="228" t="s">
        <v>487</v>
      </c>
      <c r="B163" s="242" t="s">
        <v>358</v>
      </c>
      <c r="C163" s="230" t="s">
        <v>117</v>
      </c>
      <c r="D163" s="190">
        <v>2</v>
      </c>
      <c r="E163" s="114"/>
      <c r="F163" s="231">
        <f t="shared" si="17"/>
        <v>0</v>
      </c>
    </row>
    <row r="164" spans="1:6" ht="27.5" customHeight="1">
      <c r="A164" s="228"/>
      <c r="B164" s="243" t="s">
        <v>359</v>
      </c>
      <c r="C164" s="230"/>
      <c r="D164" s="190"/>
      <c r="E164" s="114"/>
      <c r="F164" s="231"/>
    </row>
    <row r="165" spans="1:6" ht="49" customHeight="1">
      <c r="A165" s="228" t="s">
        <v>488</v>
      </c>
      <c r="B165" s="242" t="s">
        <v>360</v>
      </c>
      <c r="C165" s="230" t="s">
        <v>117</v>
      </c>
      <c r="D165" s="190">
        <v>2</v>
      </c>
      <c r="E165" s="114"/>
      <c r="F165" s="231">
        <f t="shared" si="17"/>
        <v>0</v>
      </c>
    </row>
    <row r="166" spans="1:6" ht="39" customHeight="1">
      <c r="A166" s="228"/>
      <c r="B166" s="243" t="s">
        <v>405</v>
      </c>
      <c r="C166" s="230"/>
      <c r="D166" s="190"/>
      <c r="E166" s="114"/>
      <c r="F166" s="231"/>
    </row>
    <row r="167" spans="1:6" ht="28.75" customHeight="1">
      <c r="A167" s="228" t="s">
        <v>489</v>
      </c>
      <c r="B167" s="242" t="s">
        <v>376</v>
      </c>
      <c r="C167" s="230" t="s">
        <v>117</v>
      </c>
      <c r="D167" s="190">
        <v>3</v>
      </c>
      <c r="E167" s="114"/>
      <c r="F167" s="231">
        <f t="shared" si="17"/>
        <v>0</v>
      </c>
    </row>
    <row r="168" spans="1:6" ht="25.25" customHeight="1">
      <c r="A168" s="228" t="s">
        <v>491</v>
      </c>
      <c r="B168" s="242" t="s">
        <v>361</v>
      </c>
      <c r="C168" s="230" t="s">
        <v>117</v>
      </c>
      <c r="D168" s="190">
        <v>3</v>
      </c>
      <c r="E168" s="114"/>
      <c r="F168" s="231">
        <f t="shared" si="17"/>
        <v>0</v>
      </c>
    </row>
    <row r="169" spans="1:6">
      <c r="A169" s="17"/>
      <c r="B169" s="58" t="s">
        <v>53</v>
      </c>
      <c r="C169" s="19"/>
      <c r="D169" s="90"/>
      <c r="E169" s="119"/>
      <c r="F169" s="128">
        <f>SUM(F84:F168)</f>
        <v>0</v>
      </c>
    </row>
    <row r="170" spans="1:6">
      <c r="A170" s="52" t="s">
        <v>54</v>
      </c>
      <c r="B170" s="59" t="s">
        <v>140</v>
      </c>
      <c r="C170" s="52"/>
      <c r="D170" s="106"/>
      <c r="E170" s="161"/>
      <c r="F170" s="97"/>
    </row>
    <row r="171" spans="1:6" ht="40.75" customHeight="1">
      <c r="A171" s="54"/>
      <c r="B171" s="55" t="s">
        <v>194</v>
      </c>
      <c r="C171" s="172"/>
      <c r="D171" s="92"/>
      <c r="E171" s="160"/>
      <c r="F171" s="127"/>
    </row>
    <row r="172" spans="1:6" ht="24" customHeight="1">
      <c r="A172" s="54" t="s">
        <v>411</v>
      </c>
      <c r="B172" s="64" t="s">
        <v>370</v>
      </c>
      <c r="C172" s="54" t="s">
        <v>115</v>
      </c>
      <c r="D172" s="88">
        <v>8.5</v>
      </c>
      <c r="E172" s="158"/>
      <c r="F172" s="127">
        <f t="shared" ref="F172:F173" si="18">$D172*E172</f>
        <v>0</v>
      </c>
    </row>
    <row r="173" spans="1:6" ht="34.75" customHeight="1">
      <c r="A173" s="54" t="s">
        <v>412</v>
      </c>
      <c r="B173" s="64" t="s">
        <v>195</v>
      </c>
      <c r="C173" s="54" t="s">
        <v>115</v>
      </c>
      <c r="D173" s="88">
        <v>6.5</v>
      </c>
      <c r="E173" s="158"/>
      <c r="F173" s="127">
        <f t="shared" si="18"/>
        <v>0</v>
      </c>
    </row>
    <row r="174" spans="1:6" ht="18.5" customHeight="1">
      <c r="A174" s="57"/>
      <c r="B174" s="58" t="s">
        <v>56</v>
      </c>
      <c r="C174" s="57"/>
      <c r="D174" s="99"/>
      <c r="E174" s="119"/>
      <c r="F174" s="99">
        <f>SUM(F172:F173)</f>
        <v>0</v>
      </c>
    </row>
    <row r="175" spans="1:6">
      <c r="A175" s="573" t="s">
        <v>268</v>
      </c>
      <c r="B175" s="573"/>
      <c r="C175" s="34"/>
      <c r="D175" s="48"/>
      <c r="E175" s="75"/>
      <c r="F175" s="35">
        <f>SUM(F174+F169+F82+F63+F52+F48+F36+F28+F10)</f>
        <v>0</v>
      </c>
    </row>
    <row r="176" spans="1:6">
      <c r="A176" s="573" t="s">
        <v>935</v>
      </c>
      <c r="B176" s="573"/>
      <c r="C176" s="34"/>
      <c r="D176" s="48"/>
      <c r="E176" s="75"/>
      <c r="F176" s="35">
        <f>F175*3</f>
        <v>0</v>
      </c>
    </row>
  </sheetData>
  <sheetProtection algorithmName="SHA-512" hashValue="i4a5fa09sSWQ0S4AUqvDn0RQeZs5yPtqBcLhMF1L3pWnqqSfmYrMam3YJSiJ4zYwC9PbJSKdKcseuFzm9mwkTg==" saltValue="a9muzyQn+a8B4mvktgwDVw==" spinCount="100000" sheet="1" objects="1" scenarios="1"/>
  <protectedRanges>
    <protectedRange sqref="E14 E16" name="Range1_2"/>
    <protectedRange sqref="E18:E19" name="Range1_5"/>
    <protectedRange sqref="E20" name="Range1_7"/>
    <protectedRange sqref="E44" name="Range1_10"/>
    <protectedRange sqref="E64:E81" name="Range1_11"/>
    <protectedRange sqref="E13" name="Range1_1"/>
    <protectedRange sqref="E15" name="Range1_4"/>
    <protectedRange sqref="E21:E22" name="Range1_6"/>
    <protectedRange sqref="E92:E93" name="Range1_6_4"/>
    <protectedRange sqref="E94:E95" name="Range1_6_5"/>
    <protectedRange sqref="E97:E136" name="Range1_6_7"/>
    <protectedRange sqref="E156 E137:E153 E160:E168" name="Range1_6_8"/>
    <protectedRange sqref="E154:E155" name="Range1_21"/>
    <protectedRange sqref="E157:E158" name="Range1_21_1"/>
    <protectedRange sqref="E159" name="Range1_6_9"/>
    <protectedRange sqref="E38:E39" name="Range1_14_1_1"/>
    <protectedRange sqref="E43" name="Range1_13"/>
    <protectedRange sqref="E46" name="Range1_14"/>
    <protectedRange sqref="E47" name="Range1_1_1"/>
    <protectedRange sqref="E174 E170:E171" name="Range1_16"/>
    <protectedRange sqref="E172:E173" name="Range1_7_2"/>
    <protectedRange sqref="E45" name="Range1_14_2"/>
  </protectedRanges>
  <mergeCells count="8">
    <mergeCell ref="A176:B176"/>
    <mergeCell ref="A1:F1"/>
    <mergeCell ref="A3:F3"/>
    <mergeCell ref="A5:F5"/>
    <mergeCell ref="A175:B175"/>
    <mergeCell ref="A2:F2"/>
    <mergeCell ref="A4:F4"/>
    <mergeCell ref="A77:A81"/>
  </mergeCells>
  <phoneticPr fontId="11" type="noConversion"/>
  <pageMargins left="0.7" right="0.7" top="0.359375" bottom="0.75" header="0.3" footer="0.3"/>
  <pageSetup scale="90" fitToHeight="0" orientation="portrait" r:id="rId1"/>
  <rowBreaks count="2" manualBreakCount="2">
    <brk id="28" max="5" man="1"/>
    <brk id="5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946B-4A36-46B9-ACA1-896181EBABE8}">
  <sheetPr>
    <tabColor theme="4"/>
    <pageSetUpPr fitToPage="1"/>
  </sheetPr>
  <dimension ref="A1:G104"/>
  <sheetViews>
    <sheetView view="pageBreakPreview" zoomScaleNormal="85" zoomScaleSheetLayoutView="100" workbookViewId="0">
      <pane ySplit="6" topLeftCell="A7" activePane="bottomLeft" state="frozen"/>
      <selection activeCell="B13" sqref="B13"/>
      <selection pane="bottomLeft" activeCell="B13" sqref="B13"/>
    </sheetView>
  </sheetViews>
  <sheetFormatPr baseColWidth="10" defaultColWidth="9.1640625" defaultRowHeight="15"/>
  <cols>
    <col min="1" max="1" width="5.83203125" style="1" customWidth="1"/>
    <col min="2" max="2" width="48.5" style="1" customWidth="1"/>
    <col min="3" max="3" width="5" style="1" bestFit="1" customWidth="1"/>
    <col min="4" max="4" width="10.5" style="49" bestFit="1" customWidth="1"/>
    <col min="5" max="5" width="9.83203125" style="1" customWidth="1"/>
    <col min="6" max="6" width="11.1640625" style="1" customWidth="1"/>
    <col min="7" max="16384" width="9.1640625" style="1"/>
  </cols>
  <sheetData>
    <row r="1" spans="1:7">
      <c r="A1" s="574" t="str">
        <f>Preliminaries!A1</f>
        <v>SINAAN</v>
      </c>
      <c r="B1" s="575"/>
      <c r="C1" s="575"/>
      <c r="D1" s="575"/>
      <c r="E1" s="575"/>
      <c r="F1" s="576"/>
    </row>
    <row r="2" spans="1:7" ht="27.5" customHeight="1">
      <c r="A2" s="574" t="str">
        <f>Preliminaries!A2</f>
        <v>Garowe Community Cohesion and Green Cultural Park</v>
      </c>
      <c r="B2" s="575"/>
      <c r="C2" s="575"/>
      <c r="D2" s="575"/>
      <c r="E2" s="575"/>
      <c r="F2" s="576"/>
    </row>
    <row r="3" spans="1:7" ht="17" customHeight="1">
      <c r="A3" s="574" t="s">
        <v>1020</v>
      </c>
      <c r="B3" s="575"/>
      <c r="C3" s="575"/>
      <c r="D3" s="575"/>
      <c r="E3" s="575"/>
      <c r="F3" s="576"/>
    </row>
    <row r="4" spans="1:7" ht="23" hidden="1" customHeight="1">
      <c r="A4" s="574"/>
      <c r="B4" s="575"/>
      <c r="C4" s="575"/>
      <c r="D4" s="575"/>
      <c r="E4" s="575"/>
      <c r="F4" s="576"/>
    </row>
    <row r="5" spans="1:7" ht="22.75" customHeight="1">
      <c r="A5" s="584" t="s">
        <v>936</v>
      </c>
      <c r="B5" s="584"/>
      <c r="C5" s="584"/>
      <c r="D5" s="584"/>
      <c r="E5" s="584"/>
      <c r="F5" s="584"/>
    </row>
    <row r="6" spans="1:7" ht="25.5" customHeight="1">
      <c r="A6" s="163" t="s">
        <v>4</v>
      </c>
      <c r="B6" s="163" t="s">
        <v>5</v>
      </c>
      <c r="C6" s="163" t="s">
        <v>6</v>
      </c>
      <c r="D6" s="269" t="s">
        <v>7</v>
      </c>
      <c r="E6" s="36" t="s">
        <v>1018</v>
      </c>
      <c r="F6" s="38" t="s">
        <v>1019</v>
      </c>
    </row>
    <row r="7" spans="1:7">
      <c r="A7" s="52" t="s">
        <v>8</v>
      </c>
      <c r="B7" s="59" t="s">
        <v>13</v>
      </c>
      <c r="C7" s="98"/>
      <c r="D7" s="270"/>
      <c r="E7" s="271"/>
      <c r="F7" s="131"/>
      <c r="G7" s="8"/>
    </row>
    <row r="8" spans="1:7" ht="50" customHeight="1">
      <c r="A8" s="70" t="s">
        <v>10</v>
      </c>
      <c r="B8" s="56" t="s">
        <v>138</v>
      </c>
      <c r="C8" s="54"/>
      <c r="D8" s="89"/>
      <c r="E8" s="120"/>
      <c r="F8" s="127"/>
      <c r="G8" s="8"/>
    </row>
    <row r="9" spans="1:7" ht="17" customHeight="1">
      <c r="A9" s="70"/>
      <c r="B9" s="56" t="s">
        <v>191</v>
      </c>
      <c r="C9" s="54" t="s">
        <v>142</v>
      </c>
      <c r="D9" s="89">
        <v>14</v>
      </c>
      <c r="E9" s="120"/>
      <c r="F9" s="127">
        <f>$D9*E9</f>
        <v>0</v>
      </c>
      <c r="G9" s="8"/>
    </row>
    <row r="10" spans="1:7">
      <c r="A10" s="71"/>
      <c r="B10" s="58" t="s">
        <v>11</v>
      </c>
      <c r="C10" s="57"/>
      <c r="D10" s="90"/>
      <c r="E10" s="119"/>
      <c r="F10" s="128">
        <f>SUM(F9:F9)</f>
        <v>0</v>
      </c>
      <c r="G10" s="8"/>
    </row>
    <row r="11" spans="1:7">
      <c r="A11" s="52" t="s">
        <v>12</v>
      </c>
      <c r="B11" s="61" t="s">
        <v>19</v>
      </c>
      <c r="C11" s="61"/>
      <c r="D11" s="91"/>
      <c r="E11" s="121"/>
      <c r="F11" s="129"/>
    </row>
    <row r="12" spans="1:7" ht="85.75" customHeight="1">
      <c r="A12" s="62" t="s">
        <v>507</v>
      </c>
      <c r="B12" s="56" t="s">
        <v>68</v>
      </c>
      <c r="C12" s="54"/>
      <c r="D12" s="89"/>
      <c r="E12" s="115"/>
      <c r="F12" s="127"/>
      <c r="G12" s="153"/>
    </row>
    <row r="13" spans="1:7">
      <c r="A13" s="54" t="s">
        <v>110</v>
      </c>
      <c r="B13" s="56" t="s">
        <v>139</v>
      </c>
      <c r="C13" s="54" t="s">
        <v>142</v>
      </c>
      <c r="D13" s="89">
        <v>0.7</v>
      </c>
      <c r="E13" s="627"/>
      <c r="F13" s="127">
        <f>$D13*E13</f>
        <v>0</v>
      </c>
      <c r="G13" s="8"/>
    </row>
    <row r="14" spans="1:7">
      <c r="A14" s="62" t="s">
        <v>508</v>
      </c>
      <c r="B14" s="65" t="s">
        <v>149</v>
      </c>
      <c r="C14" s="146"/>
      <c r="D14" s="88"/>
      <c r="E14" s="629"/>
      <c r="F14" s="127"/>
    </row>
    <row r="15" spans="1:7" ht="86" customHeight="1">
      <c r="A15" s="54" t="s">
        <v>103</v>
      </c>
      <c r="B15" s="56" t="s">
        <v>154</v>
      </c>
      <c r="C15" s="54" t="s">
        <v>142</v>
      </c>
      <c r="D15" s="89">
        <v>2.8</v>
      </c>
      <c r="E15" s="627"/>
      <c r="F15" s="127">
        <f t="shared" ref="F15:F16" si="0">$D15*E15</f>
        <v>0</v>
      </c>
      <c r="G15" s="8"/>
    </row>
    <row r="16" spans="1:7" ht="98" customHeight="1">
      <c r="A16" s="54" t="s">
        <v>164</v>
      </c>
      <c r="B16" s="64" t="s">
        <v>63</v>
      </c>
      <c r="C16" s="54" t="s">
        <v>23</v>
      </c>
      <c r="D16" s="88">
        <v>107.48</v>
      </c>
      <c r="E16" s="629"/>
      <c r="F16" s="127">
        <f t="shared" si="0"/>
        <v>0</v>
      </c>
    </row>
    <row r="17" spans="1:7">
      <c r="A17" s="62" t="s">
        <v>539</v>
      </c>
      <c r="B17" s="65" t="s">
        <v>144</v>
      </c>
      <c r="C17" s="54"/>
      <c r="D17" s="89"/>
      <c r="E17" s="115"/>
      <c r="F17" s="127"/>
    </row>
    <row r="18" spans="1:7" ht="63.5" customHeight="1">
      <c r="A18" s="54" t="s">
        <v>541</v>
      </c>
      <c r="B18" s="55" t="s">
        <v>79</v>
      </c>
      <c r="C18" s="54"/>
      <c r="D18" s="88"/>
      <c r="E18" s="113"/>
      <c r="F18" s="127"/>
    </row>
    <row r="19" spans="1:7" ht="19.5" customHeight="1">
      <c r="A19" s="54"/>
      <c r="B19" s="55" t="s">
        <v>133</v>
      </c>
      <c r="C19" s="54" t="s">
        <v>198</v>
      </c>
      <c r="D19" s="272">
        <v>14</v>
      </c>
      <c r="E19" s="114"/>
      <c r="F19" s="127">
        <f t="shared" ref="F19" si="1">$D19*E19</f>
        <v>0</v>
      </c>
      <c r="G19" s="8"/>
    </row>
    <row r="20" spans="1:7" ht="14.5" customHeight="1">
      <c r="A20" s="62" t="s">
        <v>165</v>
      </c>
      <c r="B20" s="63" t="s">
        <v>28</v>
      </c>
      <c r="C20" s="54"/>
      <c r="D20" s="92"/>
      <c r="E20" s="113"/>
      <c r="F20" s="127"/>
    </row>
    <row r="21" spans="1:7" ht="26" customHeight="1">
      <c r="A21" s="273" t="s">
        <v>104</v>
      </c>
      <c r="B21" s="188" t="s">
        <v>452</v>
      </c>
      <c r="C21" s="187" t="s">
        <v>142</v>
      </c>
      <c r="D21" s="190">
        <v>3.04</v>
      </c>
      <c r="E21" s="191"/>
      <c r="F21" s="206">
        <f t="shared" ref="F21" si="2">$D21*E21</f>
        <v>0</v>
      </c>
    </row>
    <row r="22" spans="1:7">
      <c r="A22" s="273"/>
      <c r="B22" s="188" t="s">
        <v>453</v>
      </c>
      <c r="C22" s="187" t="s">
        <v>142</v>
      </c>
      <c r="D22" s="190">
        <v>0.51</v>
      </c>
      <c r="E22" s="191"/>
      <c r="F22" s="192">
        <f>$D22*E22</f>
        <v>0</v>
      </c>
    </row>
    <row r="23" spans="1:7">
      <c r="A23" s="62" t="s">
        <v>540</v>
      </c>
      <c r="B23" s="63" t="s">
        <v>454</v>
      </c>
      <c r="C23" s="54"/>
      <c r="D23" s="89"/>
      <c r="E23" s="122"/>
      <c r="F23" s="127"/>
    </row>
    <row r="24" spans="1:7" ht="93" customHeight="1">
      <c r="A24" s="273" t="s">
        <v>105</v>
      </c>
      <c r="B24" s="56" t="s">
        <v>455</v>
      </c>
      <c r="C24" s="54" t="s">
        <v>142</v>
      </c>
      <c r="D24" s="268">
        <v>1.27</v>
      </c>
      <c r="E24" s="109"/>
      <c r="F24" s="104">
        <f>$D24*E24</f>
        <v>0</v>
      </c>
    </row>
    <row r="25" spans="1:7" ht="39">
      <c r="A25" s="273" t="s">
        <v>542</v>
      </c>
      <c r="B25" s="64" t="s">
        <v>22</v>
      </c>
      <c r="C25" s="54"/>
      <c r="D25" s="268"/>
      <c r="E25" s="109"/>
      <c r="F25" s="104"/>
    </row>
    <row r="26" spans="1:7">
      <c r="A26" s="60"/>
      <c r="B26" s="56" t="s">
        <v>76</v>
      </c>
      <c r="C26" s="54" t="s">
        <v>198</v>
      </c>
      <c r="D26" s="268">
        <v>10.119999999999999</v>
      </c>
      <c r="E26" s="109"/>
      <c r="F26" s="104">
        <f t="shared" ref="F26:F27" si="3">$D26*E26</f>
        <v>0</v>
      </c>
    </row>
    <row r="27" spans="1:7">
      <c r="A27" s="273" t="s">
        <v>543</v>
      </c>
      <c r="B27" s="56" t="s">
        <v>65</v>
      </c>
      <c r="C27" s="54" t="s">
        <v>198</v>
      </c>
      <c r="D27" s="268">
        <v>10.119999999999999</v>
      </c>
      <c r="E27" s="109"/>
      <c r="F27" s="104">
        <f t="shared" si="3"/>
        <v>0</v>
      </c>
    </row>
    <row r="28" spans="1:7">
      <c r="A28" s="71"/>
      <c r="B28" s="58" t="s">
        <v>17</v>
      </c>
      <c r="C28" s="57"/>
      <c r="D28" s="90"/>
      <c r="E28" s="119"/>
      <c r="F28" s="128">
        <f>SUM(F12:F27)</f>
        <v>0</v>
      </c>
    </row>
    <row r="29" spans="1:7">
      <c r="A29" s="52" t="s">
        <v>18</v>
      </c>
      <c r="B29" s="61" t="s">
        <v>32</v>
      </c>
      <c r="C29" s="61"/>
      <c r="D29" s="91"/>
      <c r="E29" s="121"/>
      <c r="F29" s="129"/>
    </row>
    <row r="30" spans="1:7">
      <c r="A30" s="62" t="s">
        <v>509</v>
      </c>
      <c r="B30" s="66" t="s">
        <v>61</v>
      </c>
      <c r="C30" s="66"/>
      <c r="D30" s="95"/>
      <c r="E30" s="123"/>
      <c r="F30" s="130"/>
    </row>
    <row r="31" spans="1:7" ht="64" customHeight="1">
      <c r="A31" s="273" t="s">
        <v>101</v>
      </c>
      <c r="B31" s="55" t="s">
        <v>80</v>
      </c>
      <c r="C31" s="54" t="s">
        <v>198</v>
      </c>
      <c r="D31" s="94">
        <v>33.75</v>
      </c>
      <c r="E31" s="114"/>
      <c r="F31" s="104">
        <f>$D31*E31</f>
        <v>0</v>
      </c>
    </row>
    <row r="32" spans="1:7" ht="21" customHeight="1">
      <c r="A32" s="62" t="s">
        <v>510</v>
      </c>
      <c r="B32" s="65" t="s">
        <v>213</v>
      </c>
      <c r="C32" s="54"/>
      <c r="D32" s="89"/>
      <c r="E32" s="114"/>
      <c r="F32" s="127"/>
    </row>
    <row r="33" spans="1:6" ht="96.5" customHeight="1">
      <c r="A33" s="273" t="s">
        <v>100</v>
      </c>
      <c r="B33" s="56" t="s">
        <v>214</v>
      </c>
      <c r="C33" s="54" t="s">
        <v>142</v>
      </c>
      <c r="D33" s="89">
        <v>0.99</v>
      </c>
      <c r="E33" s="120"/>
      <c r="F33" s="127">
        <f t="shared" ref="F33:F34" si="4">$D33*E33</f>
        <v>0</v>
      </c>
    </row>
    <row r="34" spans="1:6" ht="110.5" customHeight="1">
      <c r="A34" s="273" t="s">
        <v>99</v>
      </c>
      <c r="B34" s="64" t="s">
        <v>63</v>
      </c>
      <c r="C34" s="54" t="s">
        <v>183</v>
      </c>
      <c r="D34" s="89">
        <v>116.9</v>
      </c>
      <c r="E34" s="120"/>
      <c r="F34" s="127">
        <f t="shared" si="4"/>
        <v>0</v>
      </c>
    </row>
    <row r="35" spans="1:6" ht="15" customHeight="1">
      <c r="A35" s="62" t="s">
        <v>511</v>
      </c>
      <c r="B35" s="65" t="s">
        <v>528</v>
      </c>
      <c r="C35" s="54"/>
      <c r="D35" s="89"/>
      <c r="E35" s="114"/>
      <c r="F35" s="127"/>
    </row>
    <row r="36" spans="1:6" ht="98.5" customHeight="1">
      <c r="A36" s="273" t="s">
        <v>98</v>
      </c>
      <c r="B36" s="56" t="s">
        <v>529</v>
      </c>
      <c r="C36" s="54" t="s">
        <v>142</v>
      </c>
      <c r="D36" s="89">
        <v>0.14000000000000001</v>
      </c>
      <c r="E36" s="120"/>
      <c r="F36" s="127">
        <f t="shared" ref="F36:F37" si="5">$D36*E36</f>
        <v>0</v>
      </c>
    </row>
    <row r="37" spans="1:6" ht="106.25" customHeight="1">
      <c r="A37" s="273" t="s">
        <v>97</v>
      </c>
      <c r="B37" s="64" t="s">
        <v>63</v>
      </c>
      <c r="C37" s="54" t="s">
        <v>183</v>
      </c>
      <c r="D37" s="89">
        <v>16.36</v>
      </c>
      <c r="E37" s="120"/>
      <c r="F37" s="127">
        <f t="shared" si="5"/>
        <v>0</v>
      </c>
    </row>
    <row r="38" spans="1:6" ht="23.5" customHeight="1">
      <c r="A38" s="62" t="s">
        <v>512</v>
      </c>
      <c r="B38" s="30" t="s">
        <v>552</v>
      </c>
      <c r="C38" s="16"/>
      <c r="D38" s="89"/>
      <c r="E38" s="122"/>
      <c r="F38" s="127"/>
    </row>
    <row r="39" spans="1:6" ht="86" customHeight="1">
      <c r="A39" s="26" t="s">
        <v>96</v>
      </c>
      <c r="B39" s="56" t="s">
        <v>551</v>
      </c>
      <c r="C39" s="16" t="s">
        <v>74</v>
      </c>
      <c r="D39" s="93">
        <v>1.32</v>
      </c>
      <c r="E39" s="120"/>
      <c r="F39" s="127">
        <f>$D39*E39</f>
        <v>0</v>
      </c>
    </row>
    <row r="40" spans="1:6" ht="44.5" customHeight="1">
      <c r="A40" s="26" t="s">
        <v>95</v>
      </c>
      <c r="B40" s="64" t="s">
        <v>22</v>
      </c>
      <c r="C40" s="16"/>
      <c r="D40" s="93"/>
      <c r="E40" s="120"/>
      <c r="F40" s="127"/>
    </row>
    <row r="41" spans="1:6" ht="11.5" customHeight="1">
      <c r="A41" s="24"/>
      <c r="B41" s="56" t="s">
        <v>76</v>
      </c>
      <c r="C41" s="16" t="s">
        <v>75</v>
      </c>
      <c r="D41" s="93">
        <v>10.57</v>
      </c>
      <c r="E41" s="120"/>
      <c r="F41" s="127">
        <f t="shared" ref="F41" si="6">$D41*E41</f>
        <v>0</v>
      </c>
    </row>
    <row r="42" spans="1:6">
      <c r="A42" s="71"/>
      <c r="B42" s="58" t="s">
        <v>30</v>
      </c>
      <c r="C42" s="57"/>
      <c r="D42" s="90"/>
      <c r="E42" s="119"/>
      <c r="F42" s="128">
        <f>SUM(F31:F41)</f>
        <v>0</v>
      </c>
    </row>
    <row r="43" spans="1:6">
      <c r="A43" s="52" t="s">
        <v>31</v>
      </c>
      <c r="B43" s="61" t="s">
        <v>37</v>
      </c>
      <c r="C43" s="171"/>
      <c r="D43" s="96"/>
      <c r="E43" s="124"/>
      <c r="F43" s="131"/>
    </row>
    <row r="44" spans="1:6" ht="30.5" customHeight="1">
      <c r="A44" s="54"/>
      <c r="B44" s="264" t="s">
        <v>527</v>
      </c>
      <c r="C44" s="54"/>
      <c r="D44" s="88"/>
      <c r="E44" s="114"/>
      <c r="F44" s="127"/>
    </row>
    <row r="45" spans="1:6" ht="15.5" customHeight="1">
      <c r="A45" s="54" t="s">
        <v>204</v>
      </c>
      <c r="B45" s="64" t="s">
        <v>526</v>
      </c>
      <c r="C45" s="54" t="s">
        <v>38</v>
      </c>
      <c r="D45" s="88">
        <v>21</v>
      </c>
      <c r="E45" s="114"/>
      <c r="F45" s="127">
        <f t="shared" ref="F45:F48" si="7">$D45*E45</f>
        <v>0</v>
      </c>
    </row>
    <row r="46" spans="1:6" ht="29.5" customHeight="1">
      <c r="A46" s="54" t="s">
        <v>211</v>
      </c>
      <c r="B46" s="64" t="s">
        <v>276</v>
      </c>
      <c r="C46" s="54" t="s">
        <v>398</v>
      </c>
      <c r="D46" s="88">
        <v>15.75</v>
      </c>
      <c r="E46" s="155"/>
      <c r="F46" s="104">
        <f t="shared" si="7"/>
        <v>0</v>
      </c>
    </row>
    <row r="47" spans="1:6" ht="49.5" customHeight="1">
      <c r="A47" s="54" t="s">
        <v>500</v>
      </c>
      <c r="B47" s="64" t="s">
        <v>193</v>
      </c>
      <c r="C47" s="54" t="s">
        <v>398</v>
      </c>
      <c r="D47" s="94">
        <v>15.75</v>
      </c>
      <c r="E47" s="158"/>
      <c r="F47" s="127">
        <f t="shared" si="7"/>
        <v>0</v>
      </c>
    </row>
    <row r="48" spans="1:6" ht="28.5" customHeight="1">
      <c r="A48" s="54" t="s">
        <v>501</v>
      </c>
      <c r="B48" s="64" t="s">
        <v>116</v>
      </c>
      <c r="C48" s="54" t="s">
        <v>115</v>
      </c>
      <c r="D48" s="94">
        <v>12</v>
      </c>
      <c r="E48" s="158"/>
      <c r="F48" s="127">
        <f t="shared" si="7"/>
        <v>0</v>
      </c>
    </row>
    <row r="49" spans="1:6">
      <c r="A49" s="71"/>
      <c r="B49" s="58" t="s">
        <v>35</v>
      </c>
      <c r="C49" s="57"/>
      <c r="D49" s="90"/>
      <c r="E49" s="119"/>
      <c r="F49" s="128">
        <f>SUM(F44:F48)</f>
        <v>0</v>
      </c>
    </row>
    <row r="50" spans="1:6">
      <c r="A50" s="274" t="s">
        <v>36</v>
      </c>
      <c r="B50" s="61" t="s">
        <v>225</v>
      </c>
      <c r="C50" s="61"/>
      <c r="D50" s="91"/>
      <c r="E50" s="125"/>
      <c r="F50" s="129"/>
    </row>
    <row r="51" spans="1:6" ht="26">
      <c r="A51" s="275" t="s">
        <v>494</v>
      </c>
      <c r="B51" s="188" t="s">
        <v>550</v>
      </c>
      <c r="C51" s="146" t="s">
        <v>117</v>
      </c>
      <c r="D51" s="94">
        <v>2</v>
      </c>
      <c r="E51" s="109"/>
      <c r="F51" s="132">
        <f>$D51*E51</f>
        <v>0</v>
      </c>
    </row>
    <row r="52" spans="1:6" ht="26.5" customHeight="1">
      <c r="A52" s="275" t="s">
        <v>39</v>
      </c>
      <c r="B52" s="188" t="s">
        <v>553</v>
      </c>
      <c r="C52" s="146" t="s">
        <v>117</v>
      </c>
      <c r="D52" s="94">
        <v>2</v>
      </c>
      <c r="E52" s="109"/>
      <c r="F52" s="132">
        <f>$D52*E52</f>
        <v>0</v>
      </c>
    </row>
    <row r="53" spans="1:6">
      <c r="A53" s="71"/>
      <c r="B53" s="58" t="s">
        <v>40</v>
      </c>
      <c r="C53" s="57"/>
      <c r="D53" s="90"/>
      <c r="E53" s="119"/>
      <c r="F53" s="128">
        <f>SUM(F51:F52)</f>
        <v>0</v>
      </c>
    </row>
    <row r="54" spans="1:6">
      <c r="A54" s="274" t="s">
        <v>41</v>
      </c>
      <c r="B54" s="61" t="s">
        <v>44</v>
      </c>
      <c r="C54" s="61"/>
      <c r="D54" s="91"/>
      <c r="E54" s="125"/>
      <c r="F54" s="129"/>
    </row>
    <row r="55" spans="1:6">
      <c r="A55" s="172"/>
      <c r="B55" s="63" t="s">
        <v>46</v>
      </c>
      <c r="C55" s="54"/>
      <c r="D55" s="94"/>
      <c r="E55" s="109"/>
      <c r="F55" s="133"/>
    </row>
    <row r="56" spans="1:6" ht="44.5" customHeight="1">
      <c r="A56" s="275" t="s">
        <v>380</v>
      </c>
      <c r="B56" s="56" t="s">
        <v>530</v>
      </c>
      <c r="C56" s="54" t="s">
        <v>198</v>
      </c>
      <c r="D56" s="94">
        <v>67.5</v>
      </c>
      <c r="E56" s="109"/>
      <c r="F56" s="132">
        <f t="shared" ref="F56" si="8">$D56*E56</f>
        <v>0</v>
      </c>
    </row>
    <row r="57" spans="1:6" ht="39">
      <c r="A57" s="275" t="s">
        <v>381</v>
      </c>
      <c r="B57" s="63" t="s">
        <v>168</v>
      </c>
      <c r="C57" s="54"/>
      <c r="D57" s="94"/>
      <c r="E57" s="109"/>
      <c r="F57" s="132"/>
    </row>
    <row r="58" spans="1:6" ht="84.5" customHeight="1">
      <c r="A58" s="275" t="s">
        <v>382</v>
      </c>
      <c r="B58" s="82" t="s">
        <v>531</v>
      </c>
      <c r="C58" s="54" t="s">
        <v>198</v>
      </c>
      <c r="D58" s="94">
        <v>67.5</v>
      </c>
      <c r="E58" s="109"/>
      <c r="F58" s="132">
        <f t="shared" ref="F58:F61" si="9">$D58*E58</f>
        <v>0</v>
      </c>
    </row>
    <row r="59" spans="1:6" ht="13.25" customHeight="1">
      <c r="A59" s="276" t="s">
        <v>383</v>
      </c>
      <c r="B59" s="63" t="s">
        <v>535</v>
      </c>
      <c r="C59" s="54"/>
      <c r="D59" s="94"/>
      <c r="E59" s="109"/>
      <c r="F59" s="132"/>
    </row>
    <row r="60" spans="1:6" ht="41.5" customHeight="1">
      <c r="A60" s="54" t="s">
        <v>532</v>
      </c>
      <c r="B60" s="188" t="s">
        <v>386</v>
      </c>
      <c r="C60" s="54" t="s">
        <v>198</v>
      </c>
      <c r="D60" s="94">
        <v>11.25</v>
      </c>
      <c r="E60" s="109"/>
      <c r="F60" s="132">
        <f t="shared" si="9"/>
        <v>0</v>
      </c>
    </row>
    <row r="61" spans="1:6" ht="25.75" customHeight="1">
      <c r="A61" s="54" t="s">
        <v>536</v>
      </c>
      <c r="B61" s="56" t="s">
        <v>544</v>
      </c>
      <c r="C61" s="54" t="s">
        <v>198</v>
      </c>
      <c r="D61" s="94">
        <v>4</v>
      </c>
      <c r="E61" s="109"/>
      <c r="F61" s="132">
        <f t="shared" si="9"/>
        <v>0</v>
      </c>
    </row>
    <row r="62" spans="1:6">
      <c r="A62" s="71"/>
      <c r="B62" s="58" t="s">
        <v>42</v>
      </c>
      <c r="C62" s="57"/>
      <c r="D62" s="90"/>
      <c r="E62" s="119"/>
      <c r="F62" s="128">
        <f>SUM(F56:F61)</f>
        <v>0</v>
      </c>
    </row>
    <row r="63" spans="1:6">
      <c r="A63" s="52" t="s">
        <v>43</v>
      </c>
      <c r="B63" s="59" t="s">
        <v>55</v>
      </c>
      <c r="C63" s="98"/>
      <c r="D63" s="97"/>
      <c r="E63" s="111"/>
      <c r="F63" s="97"/>
    </row>
    <row r="64" spans="1:6" ht="93.5" customHeight="1">
      <c r="A64" s="70"/>
      <c r="B64" s="68" t="s">
        <v>67</v>
      </c>
      <c r="C64" s="175"/>
      <c r="D64" s="92"/>
      <c r="E64" s="117"/>
      <c r="F64" s="134"/>
    </row>
    <row r="65" spans="1:6" ht="59.5" customHeight="1">
      <c r="A65" s="70" t="s">
        <v>456</v>
      </c>
      <c r="B65" s="81" t="s">
        <v>253</v>
      </c>
      <c r="C65" s="175" t="s">
        <v>184</v>
      </c>
      <c r="D65" s="94">
        <v>2</v>
      </c>
      <c r="E65" s="120"/>
      <c r="F65" s="134">
        <f t="shared" ref="F65:F66" si="10">$D65*E65</f>
        <v>0</v>
      </c>
    </row>
    <row r="66" spans="1:6" ht="75" customHeight="1">
      <c r="A66" s="70" t="s">
        <v>457</v>
      </c>
      <c r="B66" s="81" t="s">
        <v>228</v>
      </c>
      <c r="C66" s="175" t="s">
        <v>184</v>
      </c>
      <c r="D66" s="94">
        <v>2</v>
      </c>
      <c r="E66" s="120"/>
      <c r="F66" s="134">
        <f t="shared" si="10"/>
        <v>0</v>
      </c>
    </row>
    <row r="67" spans="1:6" ht="26">
      <c r="A67" s="70" t="s">
        <v>458</v>
      </c>
      <c r="B67" s="81" t="s">
        <v>231</v>
      </c>
      <c r="C67" s="175"/>
      <c r="D67" s="94"/>
      <c r="E67" s="120"/>
      <c r="F67" s="134"/>
    </row>
    <row r="68" spans="1:6">
      <c r="A68" s="70"/>
      <c r="B68" s="81" t="s">
        <v>232</v>
      </c>
      <c r="C68" s="175" t="s">
        <v>184</v>
      </c>
      <c r="D68" s="94">
        <v>2</v>
      </c>
      <c r="E68" s="120"/>
      <c r="F68" s="134">
        <f t="shared" ref="F68:F75" si="11">$D68*E68</f>
        <v>0</v>
      </c>
    </row>
    <row r="69" spans="1:6" ht="65">
      <c r="A69" s="70" t="s">
        <v>459</v>
      </c>
      <c r="B69" s="81" t="s">
        <v>549</v>
      </c>
      <c r="C69" s="175" t="s">
        <v>184</v>
      </c>
      <c r="D69" s="94">
        <v>1</v>
      </c>
      <c r="E69" s="120"/>
      <c r="F69" s="134">
        <f t="shared" si="11"/>
        <v>0</v>
      </c>
    </row>
    <row r="70" spans="1:6">
      <c r="A70" s="70" t="s">
        <v>460</v>
      </c>
      <c r="B70" s="81" t="s">
        <v>235</v>
      </c>
      <c r="C70" s="175" t="s">
        <v>184</v>
      </c>
      <c r="D70" s="94">
        <v>1</v>
      </c>
      <c r="E70" s="120"/>
      <c r="F70" s="134">
        <f t="shared" si="11"/>
        <v>0</v>
      </c>
    </row>
    <row r="71" spans="1:6">
      <c r="A71" s="70" t="s">
        <v>461</v>
      </c>
      <c r="B71" s="81" t="s">
        <v>533</v>
      </c>
      <c r="C71" s="175" t="s">
        <v>184</v>
      </c>
      <c r="D71" s="94">
        <v>1</v>
      </c>
      <c r="E71" s="120"/>
      <c r="F71" s="134">
        <f t="shared" si="11"/>
        <v>0</v>
      </c>
    </row>
    <row r="72" spans="1:6">
      <c r="A72" s="70" t="s">
        <v>462</v>
      </c>
      <c r="B72" s="81" t="s">
        <v>237</v>
      </c>
      <c r="C72" s="175" t="s">
        <v>184</v>
      </c>
      <c r="D72" s="94">
        <v>2</v>
      </c>
      <c r="E72" s="120"/>
      <c r="F72" s="134">
        <f t="shared" si="11"/>
        <v>0</v>
      </c>
    </row>
    <row r="73" spans="1:6" ht="27">
      <c r="A73" s="70" t="s">
        <v>463</v>
      </c>
      <c r="B73" s="81" t="s">
        <v>406</v>
      </c>
      <c r="C73" s="175" t="s">
        <v>184</v>
      </c>
      <c r="D73" s="94">
        <v>2</v>
      </c>
      <c r="E73" s="120"/>
      <c r="F73" s="134">
        <f t="shared" si="11"/>
        <v>0</v>
      </c>
    </row>
    <row r="74" spans="1:6" ht="39">
      <c r="A74" s="70" t="s">
        <v>464</v>
      </c>
      <c r="B74" s="81" t="s">
        <v>267</v>
      </c>
      <c r="C74" s="175" t="s">
        <v>184</v>
      </c>
      <c r="D74" s="94">
        <v>2</v>
      </c>
      <c r="E74" s="120"/>
      <c r="F74" s="134">
        <f t="shared" si="11"/>
        <v>0</v>
      </c>
    </row>
    <row r="75" spans="1:6">
      <c r="A75" s="70" t="s">
        <v>465</v>
      </c>
      <c r="B75" s="154" t="s">
        <v>247</v>
      </c>
      <c r="C75" s="175" t="s">
        <v>241</v>
      </c>
      <c r="D75" s="94">
        <v>1</v>
      </c>
      <c r="E75" s="120"/>
      <c r="F75" s="134">
        <f t="shared" si="11"/>
        <v>0</v>
      </c>
    </row>
    <row r="76" spans="1:6">
      <c r="A76" s="589"/>
      <c r="B76" s="81" t="s">
        <v>248</v>
      </c>
      <c r="C76" s="175"/>
      <c r="D76" s="92"/>
      <c r="E76" s="117"/>
      <c r="F76" s="134"/>
    </row>
    <row r="77" spans="1:6" ht="26">
      <c r="A77" s="590"/>
      <c r="B77" s="81" t="s">
        <v>249</v>
      </c>
      <c r="C77" s="175"/>
      <c r="D77" s="92"/>
      <c r="E77" s="117"/>
      <c r="F77" s="134"/>
    </row>
    <row r="78" spans="1:6">
      <c r="A78" s="590"/>
      <c r="B78" s="81" t="s">
        <v>250</v>
      </c>
      <c r="C78" s="175"/>
      <c r="D78" s="92"/>
      <c r="E78" s="117"/>
      <c r="F78" s="134"/>
    </row>
    <row r="79" spans="1:6">
      <c r="A79" s="590"/>
      <c r="B79" s="81" t="s">
        <v>251</v>
      </c>
      <c r="C79" s="175"/>
      <c r="D79" s="92"/>
      <c r="E79" s="117"/>
      <c r="F79" s="134"/>
    </row>
    <row r="80" spans="1:6">
      <c r="A80" s="591"/>
      <c r="B80" s="81" t="s">
        <v>252</v>
      </c>
      <c r="C80" s="175"/>
      <c r="D80" s="92"/>
      <c r="E80" s="117"/>
      <c r="F80" s="134"/>
    </row>
    <row r="81" spans="1:6">
      <c r="A81" s="71"/>
      <c r="B81" s="58" t="s">
        <v>51</v>
      </c>
      <c r="C81" s="57"/>
      <c r="D81" s="90"/>
      <c r="E81" s="119"/>
      <c r="F81" s="128">
        <f>SUM(F64:F80)</f>
        <v>0</v>
      </c>
    </row>
    <row r="82" spans="1:6">
      <c r="A82" s="277" t="s">
        <v>52</v>
      </c>
      <c r="B82" s="198" t="s">
        <v>298</v>
      </c>
      <c r="C82" s="278"/>
      <c r="D82" s="248"/>
      <c r="E82" s="249"/>
      <c r="F82" s="250"/>
    </row>
    <row r="83" spans="1:6" ht="39" customHeight="1">
      <c r="A83" s="228"/>
      <c r="B83" s="243" t="s">
        <v>405</v>
      </c>
      <c r="C83" s="230"/>
      <c r="D83" s="190"/>
      <c r="E83" s="114"/>
      <c r="F83" s="231"/>
    </row>
    <row r="84" spans="1:6" ht="28.75" customHeight="1">
      <c r="A84" s="228" t="s">
        <v>141</v>
      </c>
      <c r="B84" s="242" t="s">
        <v>376</v>
      </c>
      <c r="C84" s="230" t="s">
        <v>117</v>
      </c>
      <c r="D84" s="190">
        <v>1</v>
      </c>
      <c r="E84" s="114"/>
      <c r="F84" s="231">
        <f t="shared" ref="F84:F85" si="12">$D84*E84</f>
        <v>0</v>
      </c>
    </row>
    <row r="85" spans="1:6" ht="25.25" customHeight="1">
      <c r="A85" s="228" t="s">
        <v>172</v>
      </c>
      <c r="B85" s="242" t="s">
        <v>361</v>
      </c>
      <c r="C85" s="230" t="s">
        <v>117</v>
      </c>
      <c r="D85" s="190">
        <v>1</v>
      </c>
      <c r="E85" s="114"/>
      <c r="F85" s="231">
        <f t="shared" si="12"/>
        <v>0</v>
      </c>
    </row>
    <row r="86" spans="1:6">
      <c r="A86" s="71"/>
      <c r="B86" s="58" t="s">
        <v>53</v>
      </c>
      <c r="C86" s="57"/>
      <c r="D86" s="90"/>
      <c r="E86" s="119"/>
      <c r="F86" s="128">
        <f>SUM(F83:F85)</f>
        <v>0</v>
      </c>
    </row>
    <row r="87" spans="1:6">
      <c r="A87" s="52" t="s">
        <v>54</v>
      </c>
      <c r="B87" s="59" t="s">
        <v>140</v>
      </c>
      <c r="C87" s="52"/>
      <c r="D87" s="106"/>
      <c r="E87" s="161"/>
      <c r="F87" s="97"/>
    </row>
    <row r="88" spans="1:6" ht="40.75" customHeight="1">
      <c r="A88" s="54"/>
      <c r="B88" s="55" t="s">
        <v>194</v>
      </c>
      <c r="C88" s="172"/>
      <c r="D88" s="92"/>
      <c r="E88" s="160"/>
      <c r="F88" s="127"/>
    </row>
    <row r="89" spans="1:6" ht="34.75" customHeight="1">
      <c r="A89" s="54" t="s">
        <v>411</v>
      </c>
      <c r="B89" s="64" t="s">
        <v>370</v>
      </c>
      <c r="C89" s="54" t="s">
        <v>115</v>
      </c>
      <c r="D89" s="88">
        <v>10</v>
      </c>
      <c r="E89" s="158"/>
      <c r="F89" s="127">
        <f t="shared" ref="F89:F90" si="13">$D89*E89</f>
        <v>0</v>
      </c>
    </row>
    <row r="90" spans="1:6" ht="34.75" customHeight="1">
      <c r="A90" s="54" t="s">
        <v>412</v>
      </c>
      <c r="B90" s="64" t="s">
        <v>195</v>
      </c>
      <c r="C90" s="54" t="s">
        <v>115</v>
      </c>
      <c r="D90" s="88">
        <v>12</v>
      </c>
      <c r="E90" s="158"/>
      <c r="F90" s="127">
        <f t="shared" si="13"/>
        <v>0</v>
      </c>
    </row>
    <row r="91" spans="1:6" ht="18.5" customHeight="1">
      <c r="A91" s="57"/>
      <c r="B91" s="58" t="s">
        <v>56</v>
      </c>
      <c r="C91" s="57"/>
      <c r="D91" s="99"/>
      <c r="E91" s="119"/>
      <c r="F91" s="99">
        <f>SUM(F89:F90)</f>
        <v>0</v>
      </c>
    </row>
    <row r="92" spans="1:6" ht="18.5" customHeight="1">
      <c r="A92" s="52" t="s">
        <v>161</v>
      </c>
      <c r="B92" s="59" t="s">
        <v>534</v>
      </c>
      <c r="C92" s="52"/>
      <c r="D92" s="106"/>
      <c r="E92" s="161"/>
      <c r="F92" s="97"/>
    </row>
    <row r="93" spans="1:6" ht="111.5" customHeight="1">
      <c r="A93" s="69" t="s">
        <v>162</v>
      </c>
      <c r="B93" s="56" t="s">
        <v>537</v>
      </c>
      <c r="C93" s="54" t="s">
        <v>142</v>
      </c>
      <c r="D93" s="89">
        <v>14.56</v>
      </c>
      <c r="E93" s="120"/>
      <c r="F93" s="127">
        <f>$D93*E93</f>
        <v>0</v>
      </c>
    </row>
    <row r="94" spans="1:6" ht="90" customHeight="1">
      <c r="A94" s="69" t="s">
        <v>163</v>
      </c>
      <c r="B94" s="56" t="s">
        <v>538</v>
      </c>
      <c r="C94" s="54" t="s">
        <v>142</v>
      </c>
      <c r="D94" s="89">
        <v>0.73</v>
      </c>
      <c r="E94" s="627"/>
      <c r="F94" s="127">
        <f>$D94*E94</f>
        <v>0</v>
      </c>
    </row>
    <row r="95" spans="1:6" ht="96" customHeight="1">
      <c r="A95" s="69" t="s">
        <v>440</v>
      </c>
      <c r="B95" s="56" t="s">
        <v>154</v>
      </c>
      <c r="C95" s="54" t="s">
        <v>142</v>
      </c>
      <c r="D95" s="89">
        <v>2.92</v>
      </c>
      <c r="E95" s="627"/>
      <c r="F95" s="127">
        <f t="shared" ref="F95:F96" si="14">$D95*E95</f>
        <v>0</v>
      </c>
    </row>
    <row r="96" spans="1:6" ht="97.25" customHeight="1">
      <c r="A96" s="69" t="s">
        <v>441</v>
      </c>
      <c r="B96" s="64" t="s">
        <v>63</v>
      </c>
      <c r="C96" s="54" t="s">
        <v>23</v>
      </c>
      <c r="D96" s="88">
        <v>147</v>
      </c>
      <c r="E96" s="114"/>
      <c r="F96" s="104">
        <f t="shared" si="14"/>
        <v>0</v>
      </c>
    </row>
    <row r="97" spans="1:6" ht="67.75" customHeight="1">
      <c r="A97" s="69" t="s">
        <v>442</v>
      </c>
      <c r="B97" s="64" t="s">
        <v>545</v>
      </c>
      <c r="C97" s="54" t="s">
        <v>198</v>
      </c>
      <c r="D97" s="88">
        <v>14.56</v>
      </c>
      <c r="E97" s="629"/>
      <c r="F97" s="127">
        <f t="shared" ref="F97" si="15">$D97*E97</f>
        <v>0</v>
      </c>
    </row>
    <row r="98" spans="1:6" ht="75.5" customHeight="1">
      <c r="A98" s="69" t="s">
        <v>443</v>
      </c>
      <c r="B98" s="64" t="s">
        <v>546</v>
      </c>
      <c r="C98" s="54" t="s">
        <v>198</v>
      </c>
      <c r="D98" s="88">
        <v>15.26</v>
      </c>
      <c r="E98" s="114"/>
      <c r="F98" s="104">
        <f t="shared" ref="F98:F101" si="16">$D98*E98</f>
        <v>0</v>
      </c>
    </row>
    <row r="99" spans="1:6" ht="37.75" customHeight="1">
      <c r="A99" s="69" t="s">
        <v>444</v>
      </c>
      <c r="B99" s="56" t="s">
        <v>530</v>
      </c>
      <c r="C99" s="54" t="s">
        <v>198</v>
      </c>
      <c r="D99" s="94">
        <v>30.52</v>
      </c>
      <c r="E99" s="109"/>
      <c r="F99" s="132">
        <f t="shared" si="16"/>
        <v>0</v>
      </c>
    </row>
    <row r="100" spans="1:6" ht="36.5" customHeight="1">
      <c r="A100" s="69" t="s">
        <v>445</v>
      </c>
      <c r="B100" s="56" t="s">
        <v>547</v>
      </c>
      <c r="C100" s="54" t="s">
        <v>198</v>
      </c>
      <c r="D100" s="94">
        <v>25.56</v>
      </c>
      <c r="E100" s="109"/>
      <c r="F100" s="132">
        <f t="shared" si="16"/>
        <v>0</v>
      </c>
    </row>
    <row r="101" spans="1:6" ht="18.5" customHeight="1">
      <c r="A101" s="69" t="s">
        <v>446</v>
      </c>
      <c r="B101" s="56" t="s">
        <v>548</v>
      </c>
      <c r="C101" s="54" t="s">
        <v>142</v>
      </c>
      <c r="D101" s="88">
        <v>2.8</v>
      </c>
      <c r="E101" s="109"/>
      <c r="F101" s="132">
        <f t="shared" si="16"/>
        <v>0</v>
      </c>
    </row>
    <row r="102" spans="1:6" ht="18.5" customHeight="1">
      <c r="A102" s="57"/>
      <c r="B102" s="58" t="s">
        <v>160</v>
      </c>
      <c r="C102" s="57"/>
      <c r="D102" s="99"/>
      <c r="E102" s="119"/>
      <c r="F102" s="99">
        <f>SUM(F93:F101)</f>
        <v>0</v>
      </c>
    </row>
    <row r="103" spans="1:6">
      <c r="A103" s="573" t="s">
        <v>268</v>
      </c>
      <c r="B103" s="573"/>
      <c r="C103" s="34"/>
      <c r="D103" s="48"/>
      <c r="E103" s="75"/>
      <c r="F103" s="35">
        <f>SUM(F102+F91+F86+F81+F62+F53+F49+F42+F28+F10)</f>
        <v>0</v>
      </c>
    </row>
    <row r="104" spans="1:6">
      <c r="A104" s="573" t="s">
        <v>937</v>
      </c>
      <c r="B104" s="573"/>
      <c r="C104" s="34"/>
      <c r="D104" s="48"/>
      <c r="E104" s="75"/>
      <c r="F104" s="35">
        <f>F103*5</f>
        <v>0</v>
      </c>
    </row>
  </sheetData>
  <sheetProtection algorithmName="SHA-512" hashValue="0zYxONUMSwPkUXjp6ZFCF/lfQuLz6vaWE9kuA9CzhKYtrdIsrNe1lRTCDontRatDwdYrI7EU+Wo/IxC6mqRnVg==" saltValue="b4sE0TutuLxJeCM6Crd4rw==" spinCount="100000" sheet="1" objects="1" scenarios="1"/>
  <protectedRanges>
    <protectedRange sqref="E14 E16 E96" name="Range1_2"/>
    <protectedRange sqref="E18:E19 E97:E98" name="Range1_5"/>
    <protectedRange sqref="E20" name="Range1_7"/>
    <protectedRange sqref="E63:E80" name="Range1_11"/>
    <protectedRange sqref="E13 E94" name="Range1_1"/>
    <protectedRange sqref="E15 E95" name="Range1_4"/>
    <protectedRange sqref="E21:E22" name="Range1_6"/>
    <protectedRange sqref="E83:E85" name="Range1_6_8"/>
    <protectedRange sqref="E44:E45" name="Range1_14_1_1"/>
    <protectedRange sqref="E47" name="Range1_14"/>
    <protectedRange sqref="E48" name="Range1_1_1"/>
    <protectedRange sqref="E87:E88 E91:E92 E101:E102" name="Range1_16"/>
    <protectedRange sqref="E89:E90" name="Range1_7_2"/>
    <protectedRange sqref="E46" name="Range1_14_2"/>
  </protectedRanges>
  <mergeCells count="8">
    <mergeCell ref="A103:B103"/>
    <mergeCell ref="A104:B104"/>
    <mergeCell ref="A1:F1"/>
    <mergeCell ref="A2:F2"/>
    <mergeCell ref="A3:F3"/>
    <mergeCell ref="A4:F4"/>
    <mergeCell ref="A5:F5"/>
    <mergeCell ref="A76:A80"/>
  </mergeCells>
  <phoneticPr fontId="11" type="noConversion"/>
  <pageMargins left="0.7" right="0.7" top="0.359375" bottom="0.75" header="0.3" footer="0.3"/>
  <pageSetup scale="93" fitToHeight="0" orientation="portrait" r:id="rId1"/>
  <rowBreaks count="1" manualBreakCount="1">
    <brk id="4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4DB0-EF98-4E96-B33D-43DF0E5324A9}">
  <sheetPr>
    <tabColor theme="4"/>
    <pageSetUpPr fitToPage="1"/>
  </sheetPr>
  <dimension ref="A1:G34"/>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56" style="1" customWidth="1"/>
    <col min="3" max="3" width="5.83203125" style="1" customWidth="1"/>
    <col min="4" max="4" width="11.1640625" style="76" bestFit="1" customWidth="1"/>
    <col min="5" max="5" width="12.1640625" style="1" customWidth="1"/>
    <col min="6" max="6" width="13.5" style="1" customWidth="1"/>
    <col min="7" max="7" width="15.5" style="1" customWidth="1"/>
    <col min="8" max="16384" width="8.83203125" style="1"/>
  </cols>
  <sheetData>
    <row r="1" spans="1:7">
      <c r="A1" s="574" t="str">
        <f>Preliminaries!A1</f>
        <v>SINAAN</v>
      </c>
      <c r="B1" s="575"/>
      <c r="C1" s="575"/>
      <c r="D1" s="575"/>
      <c r="E1" s="575"/>
      <c r="F1" s="576"/>
    </row>
    <row r="2" spans="1:7" ht="24" customHeight="1">
      <c r="A2" s="574" t="str">
        <f>Preliminaries!A2</f>
        <v>Garowe Community Cohesion and Green Cultural Park</v>
      </c>
      <c r="B2" s="575"/>
      <c r="C2" s="575"/>
      <c r="D2" s="575"/>
      <c r="E2" s="575"/>
      <c r="F2" s="576"/>
    </row>
    <row r="3" spans="1:7" ht="18" customHeight="1">
      <c r="A3" s="574" t="s">
        <v>1020</v>
      </c>
      <c r="B3" s="575"/>
      <c r="C3" s="575"/>
      <c r="D3" s="575"/>
      <c r="E3" s="575"/>
      <c r="F3" s="576"/>
    </row>
    <row r="4" spans="1:7" ht="26" hidden="1" customHeight="1">
      <c r="A4" s="574"/>
      <c r="B4" s="575"/>
      <c r="C4" s="575"/>
      <c r="D4" s="575"/>
      <c r="E4" s="575"/>
      <c r="F4" s="576"/>
    </row>
    <row r="5" spans="1:7" ht="23">
      <c r="A5" s="584" t="s">
        <v>223</v>
      </c>
      <c r="B5" s="584"/>
      <c r="C5" s="584"/>
      <c r="D5" s="584"/>
      <c r="E5" s="584"/>
      <c r="F5" s="584"/>
    </row>
    <row r="6" spans="1:7" ht="28">
      <c r="A6" s="9" t="s">
        <v>4</v>
      </c>
      <c r="B6" s="9" t="s">
        <v>5</v>
      </c>
      <c r="C6" s="9" t="s">
        <v>6</v>
      </c>
      <c r="D6" s="72" t="s">
        <v>7</v>
      </c>
      <c r="E6" s="36" t="s">
        <v>1018</v>
      </c>
      <c r="F6" s="38" t="s">
        <v>1019</v>
      </c>
    </row>
    <row r="7" spans="1:7">
      <c r="A7" s="426" t="s">
        <v>8</v>
      </c>
      <c r="B7" s="430" t="s">
        <v>861</v>
      </c>
      <c r="C7" s="426"/>
      <c r="D7" s="427"/>
      <c r="E7" s="428"/>
      <c r="F7" s="429"/>
    </row>
    <row r="8" spans="1:7" s="50" customFormat="1" ht="24.5" customHeight="1">
      <c r="A8" s="54" t="s">
        <v>506</v>
      </c>
      <c r="B8" s="56" t="s">
        <v>1002</v>
      </c>
      <c r="C8" s="84" t="s">
        <v>142</v>
      </c>
      <c r="D8" s="88">
        <v>5415.83</v>
      </c>
      <c r="E8" s="109"/>
      <c r="F8" s="104">
        <f>$D8*E8</f>
        <v>0</v>
      </c>
    </row>
    <row r="9" spans="1:7" ht="34.25" customHeight="1">
      <c r="A9" s="54" t="s">
        <v>554</v>
      </c>
      <c r="B9" s="56" t="s">
        <v>876</v>
      </c>
      <c r="C9" s="84" t="s">
        <v>142</v>
      </c>
      <c r="D9" s="88">
        <v>5415.83</v>
      </c>
      <c r="E9" s="434"/>
      <c r="F9" s="127">
        <f>$D9*E9</f>
        <v>0</v>
      </c>
    </row>
    <row r="10" spans="1:7" ht="34.25" customHeight="1">
      <c r="A10" s="54" t="s">
        <v>556</v>
      </c>
      <c r="B10" s="554" t="s">
        <v>1009</v>
      </c>
      <c r="C10" s="84" t="s">
        <v>171</v>
      </c>
      <c r="D10" s="524">
        <v>10050</v>
      </c>
      <c r="E10" s="527"/>
      <c r="F10" s="104">
        <f>$D10*E10</f>
        <v>0</v>
      </c>
    </row>
    <row r="11" spans="1:7" ht="66" customHeight="1">
      <c r="A11" s="564" t="s">
        <v>557</v>
      </c>
      <c r="B11" s="554" t="s">
        <v>1003</v>
      </c>
      <c r="C11" s="84" t="s">
        <v>171</v>
      </c>
      <c r="D11" s="524">
        <v>1265</v>
      </c>
      <c r="E11" s="527"/>
      <c r="F11" s="127">
        <f>$D11*E11</f>
        <v>0</v>
      </c>
    </row>
    <row r="12" spans="1:7" s="50" customFormat="1">
      <c r="A12" s="426"/>
      <c r="B12" s="430" t="s">
        <v>862</v>
      </c>
      <c r="C12" s="426"/>
      <c r="D12" s="427"/>
      <c r="E12" s="428"/>
      <c r="F12" s="435">
        <f>SUM(F8:F11)</f>
        <v>0</v>
      </c>
      <c r="G12" s="519"/>
    </row>
    <row r="13" spans="1:7" ht="28">
      <c r="A13" s="426" t="s">
        <v>12</v>
      </c>
      <c r="B13" s="430" t="s">
        <v>941</v>
      </c>
      <c r="C13" s="426"/>
      <c r="D13" s="427"/>
      <c r="E13" s="428"/>
      <c r="F13" s="429"/>
    </row>
    <row r="14" spans="1:7" ht="31.75" customHeight="1">
      <c r="A14" s="54" t="s">
        <v>507</v>
      </c>
      <c r="B14" s="56" t="s">
        <v>1002</v>
      </c>
      <c r="C14" s="84" t="s">
        <v>142</v>
      </c>
      <c r="D14" s="88">
        <v>985.71</v>
      </c>
      <c r="E14" s="109"/>
      <c r="F14" s="127">
        <f t="shared" ref="F14:F15" si="0">$D14*E14</f>
        <v>0</v>
      </c>
    </row>
    <row r="15" spans="1:7" ht="37.75" customHeight="1">
      <c r="A15" s="431" t="s">
        <v>508</v>
      </c>
      <c r="B15" s="56" t="s">
        <v>876</v>
      </c>
      <c r="C15" s="84" t="s">
        <v>142</v>
      </c>
      <c r="D15" s="88">
        <v>985.71</v>
      </c>
      <c r="E15" s="434"/>
      <c r="F15" s="127">
        <f t="shared" si="0"/>
        <v>0</v>
      </c>
      <c r="G15" s="153"/>
    </row>
    <row r="16" spans="1:7">
      <c r="A16" s="426"/>
      <c r="B16" s="430" t="s">
        <v>863</v>
      </c>
      <c r="C16" s="426"/>
      <c r="D16" s="427"/>
      <c r="E16" s="428"/>
      <c r="F16" s="435">
        <f>SUM(F14:F15)</f>
        <v>0</v>
      </c>
    </row>
    <row r="17" spans="1:7">
      <c r="A17" s="426" t="s">
        <v>18</v>
      </c>
      <c r="B17" s="430" t="s">
        <v>864</v>
      </c>
      <c r="C17" s="426"/>
      <c r="D17" s="427"/>
      <c r="E17" s="428"/>
      <c r="F17" s="429"/>
    </row>
    <row r="18" spans="1:7" ht="26.5" customHeight="1">
      <c r="A18" s="54" t="s">
        <v>509</v>
      </c>
      <c r="B18" s="56" t="s">
        <v>1002</v>
      </c>
      <c r="C18" s="84" t="s">
        <v>142</v>
      </c>
      <c r="D18" s="88">
        <v>343.7</v>
      </c>
      <c r="E18" s="109"/>
      <c r="F18" s="127">
        <f t="shared" ref="F18:F22" si="1">$D18*E18</f>
        <v>0</v>
      </c>
    </row>
    <row r="19" spans="1:7" ht="17.5" customHeight="1">
      <c r="A19" s="54" t="s">
        <v>510</v>
      </c>
      <c r="B19" s="432" t="s">
        <v>865</v>
      </c>
      <c r="C19" s="84" t="s">
        <v>29</v>
      </c>
      <c r="D19" s="433">
        <v>3437</v>
      </c>
      <c r="E19" s="434"/>
      <c r="F19" s="127">
        <f>$D19*E19</f>
        <v>0</v>
      </c>
    </row>
    <row r="20" spans="1:7" ht="39.5" customHeight="1">
      <c r="A20" s="54" t="s">
        <v>511</v>
      </c>
      <c r="B20" s="56" t="s">
        <v>876</v>
      </c>
      <c r="C20" s="84" t="s">
        <v>142</v>
      </c>
      <c r="D20" s="88">
        <v>343.7</v>
      </c>
      <c r="E20" s="109"/>
      <c r="F20" s="127">
        <f t="shared" si="1"/>
        <v>0</v>
      </c>
    </row>
    <row r="21" spans="1:7" ht="82.75" customHeight="1">
      <c r="A21" s="54" t="s">
        <v>512</v>
      </c>
      <c r="B21" s="188" t="s">
        <v>1008</v>
      </c>
      <c r="C21" s="84" t="s">
        <v>142</v>
      </c>
      <c r="D21" s="88">
        <v>515.54999999999995</v>
      </c>
      <c r="E21" s="113"/>
      <c r="F21" s="127">
        <f>$D21*E21</f>
        <v>0</v>
      </c>
    </row>
    <row r="22" spans="1:7" ht="37.25" customHeight="1">
      <c r="A22" s="54" t="s">
        <v>206</v>
      </c>
      <c r="B22" s="188" t="s">
        <v>866</v>
      </c>
      <c r="C22" s="84" t="s">
        <v>4</v>
      </c>
      <c r="D22" s="433">
        <v>1</v>
      </c>
      <c r="E22" s="629"/>
      <c r="F22" s="127">
        <f t="shared" si="1"/>
        <v>0</v>
      </c>
    </row>
    <row r="23" spans="1:7">
      <c r="A23" s="426"/>
      <c r="B23" s="430" t="s">
        <v>867</v>
      </c>
      <c r="C23" s="426"/>
      <c r="D23" s="427"/>
      <c r="E23" s="428"/>
      <c r="F23" s="435">
        <f>SUM(F18:F22)</f>
        <v>0</v>
      </c>
      <c r="G23" s="436"/>
    </row>
    <row r="24" spans="1:7">
      <c r="A24" s="426" t="s">
        <v>31</v>
      </c>
      <c r="B24" s="430" t="s">
        <v>868</v>
      </c>
      <c r="C24" s="426"/>
      <c r="D24" s="427"/>
      <c r="E24" s="428"/>
      <c r="F24" s="429"/>
    </row>
    <row r="25" spans="1:7" ht="28.75" customHeight="1">
      <c r="A25" s="54" t="s">
        <v>204</v>
      </c>
      <c r="B25" s="56" t="s">
        <v>1002</v>
      </c>
      <c r="C25" s="84" t="s">
        <v>142</v>
      </c>
      <c r="D25" s="88">
        <v>25.92</v>
      </c>
      <c r="E25" s="109"/>
      <c r="F25" s="127">
        <f t="shared" ref="F25:F28" si="2">$D25*E25</f>
        <v>0</v>
      </c>
    </row>
    <row r="26" spans="1:7" ht="18.5" customHeight="1">
      <c r="A26" s="54" t="s">
        <v>211</v>
      </c>
      <c r="B26" s="432" t="s">
        <v>865</v>
      </c>
      <c r="C26" s="84" t="s">
        <v>29</v>
      </c>
      <c r="D26" s="88">
        <v>144</v>
      </c>
      <c r="E26" s="109"/>
      <c r="F26" s="127">
        <f t="shared" si="2"/>
        <v>0</v>
      </c>
    </row>
    <row r="27" spans="1:7" ht="33" customHeight="1">
      <c r="A27" s="54" t="s">
        <v>500</v>
      </c>
      <c r="B27" s="56" t="s">
        <v>869</v>
      </c>
      <c r="C27" s="84" t="s">
        <v>142</v>
      </c>
      <c r="D27" s="88">
        <v>18.72</v>
      </c>
      <c r="E27" s="109"/>
      <c r="F27" s="127">
        <f t="shared" si="2"/>
        <v>0</v>
      </c>
    </row>
    <row r="28" spans="1:7" ht="26">
      <c r="A28" s="54" t="s">
        <v>501</v>
      </c>
      <c r="B28" s="188" t="s">
        <v>870</v>
      </c>
      <c r="C28" s="84" t="s">
        <v>142</v>
      </c>
      <c r="D28" s="88">
        <v>7.2</v>
      </c>
      <c r="E28" s="113"/>
      <c r="F28" s="127">
        <f t="shared" si="2"/>
        <v>0</v>
      </c>
    </row>
    <row r="29" spans="1:7" ht="73.75" customHeight="1">
      <c r="A29" s="54" t="s">
        <v>505</v>
      </c>
      <c r="B29" s="56" t="s">
        <v>871</v>
      </c>
      <c r="C29" s="84" t="s">
        <v>142</v>
      </c>
      <c r="D29" s="88">
        <v>2.16</v>
      </c>
      <c r="E29" s="629"/>
      <c r="F29" s="127">
        <f t="shared" ref="F29:F30" si="3">$D29*E29</f>
        <v>0</v>
      </c>
    </row>
    <row r="30" spans="1:7" ht="17.5" customHeight="1">
      <c r="A30" s="54" t="s">
        <v>754</v>
      </c>
      <c r="B30" s="56" t="s">
        <v>875</v>
      </c>
      <c r="C30" s="84" t="s">
        <v>198</v>
      </c>
      <c r="D30" s="88">
        <v>144</v>
      </c>
      <c r="E30" s="113"/>
      <c r="F30" s="127">
        <f t="shared" si="3"/>
        <v>0</v>
      </c>
    </row>
    <row r="31" spans="1:7" ht="48.5" customHeight="1">
      <c r="A31" s="54" t="s">
        <v>755</v>
      </c>
      <c r="B31" s="56" t="s">
        <v>872</v>
      </c>
      <c r="C31" s="16" t="s">
        <v>171</v>
      </c>
      <c r="D31" s="88">
        <v>4</v>
      </c>
      <c r="E31" s="120"/>
      <c r="F31" s="127">
        <f>$D31*E31</f>
        <v>0</v>
      </c>
    </row>
    <row r="32" spans="1:7">
      <c r="A32" s="426"/>
      <c r="B32" s="430" t="s">
        <v>873</v>
      </c>
      <c r="C32" s="426"/>
      <c r="D32" s="427"/>
      <c r="E32" s="428"/>
      <c r="F32" s="435">
        <f>SUM(F25:F31)</f>
        <v>0</v>
      </c>
    </row>
    <row r="33" spans="1:6">
      <c r="A33" s="426"/>
      <c r="B33" s="430" t="s">
        <v>874</v>
      </c>
      <c r="C33" s="426"/>
      <c r="D33" s="427"/>
      <c r="E33" s="428"/>
      <c r="F33" s="435">
        <f>F32*12</f>
        <v>0</v>
      </c>
    </row>
    <row r="34" spans="1:6" ht="23.75" customHeight="1">
      <c r="A34" s="573" t="s">
        <v>137</v>
      </c>
      <c r="B34" s="573"/>
      <c r="C34" s="34"/>
      <c r="D34" s="108"/>
      <c r="E34" s="41"/>
      <c r="F34" s="42">
        <f>F33+F23+F16+F12</f>
        <v>0</v>
      </c>
    </row>
  </sheetData>
  <sheetProtection algorithmName="SHA-512" hashValue="sXtZ0rp4ZcSBlUUoY1R9r6yhIOj62AfI3X2DLCoYd9uPNJXoFJZ5ww+rrq1uiGs5wSRKq88QHHTcOOzxbONTWg==" saltValue="9H+q4GMXiJy0Kd+rFqOeyQ==" spinCount="100000" sheet="1" objects="1" scenarios="1"/>
  <protectedRanges>
    <protectedRange sqref="E25:E31 E33:E34 E18:E22 E8:E11 E14:E15" name="Range1"/>
  </protectedRanges>
  <mergeCells count="6">
    <mergeCell ref="A34:B34"/>
    <mergeCell ref="A1:F1"/>
    <mergeCell ref="A2:F2"/>
    <mergeCell ref="A3:F3"/>
    <mergeCell ref="A4:F4"/>
    <mergeCell ref="A5:F5"/>
  </mergeCells>
  <phoneticPr fontId="11" type="noConversion"/>
  <pageMargins left="0.7" right="0.7" top="0.359375" bottom="0.75" header="0.3" footer="0.3"/>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B24A-D27D-41AE-A068-BC9F3D6075D7}">
  <sheetPr>
    <tabColor theme="4"/>
    <pageSetUpPr fitToPage="1"/>
  </sheetPr>
  <dimension ref="A1:H49"/>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48.83203125" style="1" customWidth="1"/>
    <col min="3" max="3" width="5.83203125" style="1" customWidth="1"/>
    <col min="4" max="4" width="11.1640625" style="76" bestFit="1" customWidth="1"/>
    <col min="5" max="5" width="12.1640625" style="1" customWidth="1"/>
    <col min="6" max="6" width="13.5" style="1" customWidth="1"/>
    <col min="7" max="7" width="8.83203125" style="1"/>
    <col min="8" max="8" width="11.1640625" style="1" bestFit="1" customWidth="1"/>
    <col min="9" max="16384" width="8.83203125" style="1"/>
  </cols>
  <sheetData>
    <row r="1" spans="1:6">
      <c r="A1" s="574" t="str">
        <f>Preliminaries!A1</f>
        <v>SINAAN</v>
      </c>
      <c r="B1" s="575"/>
      <c r="C1" s="575"/>
      <c r="D1" s="575"/>
      <c r="E1" s="575"/>
      <c r="F1" s="576"/>
    </row>
    <row r="2" spans="1:6" ht="24" customHeight="1">
      <c r="A2" s="574" t="str">
        <f>Preliminaries!A2</f>
        <v>Garowe Community Cohesion and Green Cultural Park</v>
      </c>
      <c r="B2" s="575"/>
      <c r="C2" s="575"/>
      <c r="D2" s="575"/>
      <c r="E2" s="575"/>
      <c r="F2" s="576"/>
    </row>
    <row r="3" spans="1:6" ht="22" customHeight="1">
      <c r="A3" s="574" t="s">
        <v>1020</v>
      </c>
      <c r="B3" s="575"/>
      <c r="C3" s="575"/>
      <c r="D3" s="575"/>
      <c r="E3" s="575"/>
      <c r="F3" s="576"/>
    </row>
    <row r="4" spans="1:6" ht="26" hidden="1" customHeight="1">
      <c r="A4" s="574"/>
      <c r="B4" s="575"/>
      <c r="C4" s="575"/>
      <c r="D4" s="575"/>
      <c r="E4" s="575"/>
      <c r="F4" s="576"/>
    </row>
    <row r="5" spans="1:6" ht="16">
      <c r="A5" s="577" t="s">
        <v>786</v>
      </c>
      <c r="B5" s="577"/>
      <c r="C5" s="577"/>
      <c r="D5" s="577"/>
      <c r="E5" s="577"/>
      <c r="F5" s="577"/>
    </row>
    <row r="6" spans="1:6" ht="28">
      <c r="A6" s="9" t="s">
        <v>4</v>
      </c>
      <c r="B6" s="9" t="s">
        <v>5</v>
      </c>
      <c r="C6" s="9" t="s">
        <v>6</v>
      </c>
      <c r="D6" s="72" t="s">
        <v>7</v>
      </c>
      <c r="E6" s="36" t="s">
        <v>1018</v>
      </c>
      <c r="F6" s="38" t="s">
        <v>1019</v>
      </c>
    </row>
    <row r="7" spans="1:6">
      <c r="A7" s="52" t="s">
        <v>8</v>
      </c>
      <c r="B7" s="59" t="s">
        <v>795</v>
      </c>
      <c r="C7" s="39"/>
      <c r="D7" s="45"/>
      <c r="E7" s="40"/>
      <c r="F7" s="39"/>
    </row>
    <row r="8" spans="1:6" s="50" customFormat="1" ht="30.5" customHeight="1">
      <c r="A8" s="54"/>
      <c r="B8" s="329" t="s">
        <v>787</v>
      </c>
      <c r="C8" s="16"/>
      <c r="D8" s="88"/>
      <c r="E8" s="109"/>
      <c r="F8" s="104"/>
    </row>
    <row r="9" spans="1:6" ht="39.5" customHeight="1">
      <c r="A9" s="54" t="s">
        <v>506</v>
      </c>
      <c r="B9" s="56" t="s">
        <v>788</v>
      </c>
      <c r="C9" s="16" t="s">
        <v>38</v>
      </c>
      <c r="D9" s="88">
        <f>375*2+260*2+40*2+242*2+422*2+365*2+310*2+107*2+240*2+80*2+270*2+100*2+80*2+165*2+240*2</f>
        <v>6592</v>
      </c>
      <c r="E9" s="109"/>
      <c r="F9" s="104">
        <f>$D9*E9</f>
        <v>0</v>
      </c>
    </row>
    <row r="10" spans="1:6" s="50" customFormat="1" ht="39">
      <c r="A10" s="54" t="s">
        <v>554</v>
      </c>
      <c r="B10" s="56" t="s">
        <v>789</v>
      </c>
      <c r="C10" s="16" t="s">
        <v>115</v>
      </c>
      <c r="D10" s="88">
        <v>1550</v>
      </c>
      <c r="E10" s="109"/>
      <c r="F10" s="104">
        <f>$D10*E10</f>
        <v>0</v>
      </c>
    </row>
    <row r="11" spans="1:6" s="50" customFormat="1" ht="39">
      <c r="A11" s="54" t="s">
        <v>556</v>
      </c>
      <c r="B11" s="56" t="s">
        <v>790</v>
      </c>
      <c r="C11" s="16" t="s">
        <v>184</v>
      </c>
      <c r="D11" s="88">
        <v>68</v>
      </c>
      <c r="E11" s="109"/>
      <c r="F11" s="104">
        <f>E11*D11</f>
        <v>0</v>
      </c>
    </row>
    <row r="12" spans="1:6" s="50" customFormat="1" ht="39">
      <c r="A12" s="54" t="s">
        <v>557</v>
      </c>
      <c r="B12" s="56" t="s">
        <v>791</v>
      </c>
      <c r="C12" s="16" t="s">
        <v>184</v>
      </c>
      <c r="D12" s="88">
        <v>26</v>
      </c>
      <c r="E12" s="109"/>
      <c r="F12" s="104">
        <f>E12*D12</f>
        <v>0</v>
      </c>
    </row>
    <row r="13" spans="1:6" s="50" customFormat="1" ht="39">
      <c r="A13" s="54" t="s">
        <v>558</v>
      </c>
      <c r="B13" s="56" t="s">
        <v>792</v>
      </c>
      <c r="C13" s="16" t="s">
        <v>184</v>
      </c>
      <c r="D13" s="88">
        <v>10</v>
      </c>
      <c r="E13" s="109"/>
      <c r="F13" s="104">
        <f>E13*D13</f>
        <v>0</v>
      </c>
    </row>
    <row r="14" spans="1:6" s="50" customFormat="1" ht="25.25" customHeight="1">
      <c r="A14" s="54" t="s">
        <v>559</v>
      </c>
      <c r="B14" s="56" t="s">
        <v>793</v>
      </c>
      <c r="C14" s="16" t="s">
        <v>115</v>
      </c>
      <c r="D14" s="88">
        <v>8142</v>
      </c>
      <c r="E14" s="109"/>
      <c r="F14" s="104">
        <f>E14*D14</f>
        <v>0</v>
      </c>
    </row>
    <row r="15" spans="1:6" s="50" customFormat="1" ht="104">
      <c r="A15" s="54" t="s">
        <v>560</v>
      </c>
      <c r="B15" s="56" t="s">
        <v>794</v>
      </c>
      <c r="C15" s="16" t="s">
        <v>184</v>
      </c>
      <c r="D15" s="88">
        <v>1</v>
      </c>
      <c r="E15" s="109"/>
      <c r="F15" s="104">
        <f>D15*E15</f>
        <v>0</v>
      </c>
    </row>
    <row r="16" spans="1:6" s="50" customFormat="1">
      <c r="A16" s="54" t="s">
        <v>561</v>
      </c>
      <c r="B16" s="56" t="s">
        <v>1026</v>
      </c>
      <c r="C16" s="16" t="s">
        <v>115</v>
      </c>
      <c r="D16" s="88">
        <v>250</v>
      </c>
      <c r="E16" s="109"/>
      <c r="F16" s="104">
        <f t="shared" ref="F16" si="0">D16*E16</f>
        <v>0</v>
      </c>
    </row>
    <row r="17" spans="1:8" s="50" customFormat="1" ht="26">
      <c r="A17" s="54" t="s">
        <v>797</v>
      </c>
      <c r="B17" s="56" t="s">
        <v>796</v>
      </c>
      <c r="C17" s="16" t="s">
        <v>115</v>
      </c>
      <c r="D17" s="88">
        <v>500</v>
      </c>
      <c r="E17" s="109"/>
      <c r="F17" s="104">
        <f t="shared" ref="F17" si="1">D17*E17</f>
        <v>0</v>
      </c>
    </row>
    <row r="18" spans="1:8" s="50" customFormat="1">
      <c r="A18" s="57"/>
      <c r="B18" s="58" t="s">
        <v>11</v>
      </c>
      <c r="C18" s="19"/>
      <c r="D18" s="57"/>
      <c r="E18" s="110"/>
      <c r="F18" s="99">
        <f>SUM(F9:F17)</f>
        <v>0</v>
      </c>
    </row>
    <row r="19" spans="1:8" s="50" customFormat="1">
      <c r="A19" s="52" t="s">
        <v>12</v>
      </c>
      <c r="B19" s="59" t="s">
        <v>808</v>
      </c>
      <c r="C19" s="39"/>
      <c r="D19" s="45"/>
      <c r="E19" s="40"/>
      <c r="F19" s="39"/>
    </row>
    <row r="20" spans="1:8" s="50" customFormat="1" ht="91">
      <c r="A20" s="290" t="s">
        <v>507</v>
      </c>
      <c r="B20" s="56" t="s">
        <v>807</v>
      </c>
      <c r="C20" s="16" t="s">
        <v>184</v>
      </c>
      <c r="D20" s="88">
        <v>270</v>
      </c>
      <c r="E20" s="109"/>
      <c r="F20" s="104">
        <f>E20*D20</f>
        <v>0</v>
      </c>
    </row>
    <row r="21" spans="1:8">
      <c r="A21" s="57"/>
      <c r="B21" s="58" t="s">
        <v>17</v>
      </c>
      <c r="C21" s="19"/>
      <c r="D21" s="57"/>
      <c r="E21" s="110"/>
      <c r="F21" s="99">
        <f>SUM(F20:F20)</f>
        <v>0</v>
      </c>
    </row>
    <row r="22" spans="1:8">
      <c r="A22" s="52" t="s">
        <v>18</v>
      </c>
      <c r="B22" s="61" t="s">
        <v>798</v>
      </c>
      <c r="C22" s="23"/>
      <c r="D22" s="61"/>
      <c r="E22" s="112"/>
      <c r="F22" s="106"/>
    </row>
    <row r="23" spans="1:8" ht="67.75" customHeight="1">
      <c r="A23" s="54" t="s">
        <v>509</v>
      </c>
      <c r="B23" s="56" t="s">
        <v>799</v>
      </c>
      <c r="C23" s="16" t="s">
        <v>555</v>
      </c>
      <c r="D23" s="88">
        <f>0.7*0.7*1.1*18</f>
        <v>9.7019999999999982</v>
      </c>
      <c r="E23" s="109"/>
      <c r="F23" s="104">
        <f t="shared" ref="F23:F24" si="2">D23*E23</f>
        <v>0</v>
      </c>
      <c r="G23" s="153"/>
    </row>
    <row r="24" spans="1:8" ht="126.5" customHeight="1">
      <c r="A24" s="54" t="s">
        <v>510</v>
      </c>
      <c r="B24" s="56" t="s">
        <v>800</v>
      </c>
      <c r="C24" s="16" t="s">
        <v>555</v>
      </c>
      <c r="D24" s="88">
        <v>9.6999999999999993</v>
      </c>
      <c r="E24" s="109"/>
      <c r="F24" s="104">
        <f t="shared" si="2"/>
        <v>0</v>
      </c>
    </row>
    <row r="25" spans="1:8" ht="36.5" customHeight="1">
      <c r="A25" s="290"/>
      <c r="B25" s="63" t="s">
        <v>809</v>
      </c>
      <c r="C25" s="347"/>
      <c r="D25" s="286"/>
      <c r="E25" s="348"/>
      <c r="F25" s="349"/>
    </row>
    <row r="26" spans="1:8" ht="34.75" customHeight="1">
      <c r="A26" s="290" t="s">
        <v>511</v>
      </c>
      <c r="B26" s="56" t="s">
        <v>801</v>
      </c>
      <c r="C26" s="350" t="s">
        <v>802</v>
      </c>
      <c r="D26" s="88">
        <v>18</v>
      </c>
      <c r="E26" s="109"/>
      <c r="F26" s="104">
        <f t="shared" ref="F26:F30" si="3">D26*E26</f>
        <v>0</v>
      </c>
    </row>
    <row r="27" spans="1:8" ht="43.75" customHeight="1">
      <c r="A27" s="290" t="s">
        <v>512</v>
      </c>
      <c r="B27" s="56" t="s">
        <v>803</v>
      </c>
      <c r="C27" s="350" t="s">
        <v>802</v>
      </c>
      <c r="D27" s="88">
        <v>18</v>
      </c>
      <c r="E27" s="109"/>
      <c r="F27" s="104">
        <f t="shared" si="3"/>
        <v>0</v>
      </c>
    </row>
    <row r="28" spans="1:8" ht="30.5" customHeight="1">
      <c r="A28" s="290" t="s">
        <v>513</v>
      </c>
      <c r="B28" s="56" t="s">
        <v>804</v>
      </c>
      <c r="C28" s="350" t="s">
        <v>802</v>
      </c>
      <c r="D28" s="88">
        <v>18</v>
      </c>
      <c r="E28" s="109"/>
      <c r="F28" s="104">
        <f t="shared" si="3"/>
        <v>0</v>
      </c>
    </row>
    <row r="29" spans="1:8" ht="32.5" customHeight="1">
      <c r="A29" s="290" t="s">
        <v>514</v>
      </c>
      <c r="B29" s="56" t="s">
        <v>805</v>
      </c>
      <c r="C29" s="350" t="s">
        <v>802</v>
      </c>
      <c r="D29" s="88">
        <v>18</v>
      </c>
      <c r="E29" s="109"/>
      <c r="F29" s="104">
        <f t="shared" si="3"/>
        <v>0</v>
      </c>
    </row>
    <row r="30" spans="1:8" ht="40.75" customHeight="1">
      <c r="A30" s="290" t="s">
        <v>524</v>
      </c>
      <c r="B30" s="56" t="s">
        <v>810</v>
      </c>
      <c r="C30" s="350" t="s">
        <v>802</v>
      </c>
      <c r="D30" s="88">
        <v>18</v>
      </c>
      <c r="E30" s="109"/>
      <c r="F30" s="104">
        <f t="shared" si="3"/>
        <v>0</v>
      </c>
    </row>
    <row r="31" spans="1:8" ht="93" customHeight="1">
      <c r="A31" s="290" t="s">
        <v>206</v>
      </c>
      <c r="B31" s="56" t="s">
        <v>806</v>
      </c>
      <c r="C31" s="350" t="s">
        <v>802</v>
      </c>
      <c r="D31" s="88">
        <v>18</v>
      </c>
      <c r="E31" s="109"/>
      <c r="F31" s="104">
        <f>D31*E31</f>
        <v>0</v>
      </c>
    </row>
    <row r="32" spans="1:8" ht="19.75" customHeight="1">
      <c r="A32" s="57"/>
      <c r="B32" s="58" t="s">
        <v>30</v>
      </c>
      <c r="C32" s="19"/>
      <c r="D32" s="57"/>
      <c r="E32" s="110"/>
      <c r="F32" s="99">
        <f>SUM(F23:F31)</f>
        <v>0</v>
      </c>
      <c r="H32" s="436"/>
    </row>
    <row r="33" spans="1:8" ht="19.75" customHeight="1">
      <c r="A33" s="52" t="s">
        <v>31</v>
      </c>
      <c r="B33" s="61" t="s">
        <v>945</v>
      </c>
      <c r="C33" s="23"/>
      <c r="D33" s="61"/>
      <c r="E33" s="112"/>
      <c r="F33" s="106"/>
      <c r="H33" s="436"/>
    </row>
    <row r="34" spans="1:8" ht="67.75" customHeight="1">
      <c r="A34" s="534" t="s">
        <v>204</v>
      </c>
      <c r="B34" s="56" t="s">
        <v>942</v>
      </c>
      <c r="C34" s="529" t="s">
        <v>555</v>
      </c>
      <c r="D34" s="88">
        <v>96.48</v>
      </c>
      <c r="E34" s="109"/>
      <c r="F34" s="104">
        <f t="shared" ref="F34:F35" si="4">D34*E34</f>
        <v>0</v>
      </c>
      <c r="H34" s="436"/>
    </row>
    <row r="35" spans="1:8" ht="69" customHeight="1">
      <c r="A35" s="534" t="s">
        <v>211</v>
      </c>
      <c r="B35" s="56" t="s">
        <v>943</v>
      </c>
      <c r="C35" s="529" t="s">
        <v>555</v>
      </c>
      <c r="D35" s="88">
        <v>54.78</v>
      </c>
      <c r="E35" s="109"/>
      <c r="F35" s="104">
        <f t="shared" si="4"/>
        <v>0</v>
      </c>
      <c r="H35" s="436"/>
    </row>
    <row r="36" spans="1:8" ht="42.5" customHeight="1">
      <c r="A36" s="534"/>
      <c r="B36" s="530" t="s">
        <v>946</v>
      </c>
      <c r="C36" s="531"/>
      <c r="D36" s="532"/>
      <c r="E36" s="630"/>
      <c r="F36" s="533"/>
      <c r="H36" s="436"/>
    </row>
    <row r="37" spans="1:8" ht="103.25" customHeight="1">
      <c r="A37" s="534" t="s">
        <v>500</v>
      </c>
      <c r="B37" s="56" t="s">
        <v>1016</v>
      </c>
      <c r="C37" s="529" t="s">
        <v>802</v>
      </c>
      <c r="D37" s="88">
        <v>4</v>
      </c>
      <c r="E37" s="109"/>
      <c r="F37" s="104">
        <f>D37*E37</f>
        <v>0</v>
      </c>
      <c r="H37" s="436"/>
    </row>
    <row r="38" spans="1:8" ht="239.5" customHeight="1">
      <c r="A38" s="534" t="s">
        <v>501</v>
      </c>
      <c r="B38" s="56" t="s">
        <v>944</v>
      </c>
      <c r="C38" s="56" t="s">
        <v>802</v>
      </c>
      <c r="D38" s="88">
        <v>24</v>
      </c>
      <c r="E38" s="109"/>
      <c r="F38" s="104">
        <f t="shared" ref="F38" si="5">D38*E38</f>
        <v>0</v>
      </c>
      <c r="H38" s="436"/>
    </row>
    <row r="39" spans="1:8" ht="19.75" customHeight="1">
      <c r="A39" s="69"/>
      <c r="B39" s="58" t="s">
        <v>35</v>
      </c>
      <c r="C39" s="19"/>
      <c r="D39" s="57"/>
      <c r="E39" s="110"/>
      <c r="F39" s="99">
        <f>SUM(F34:F38)</f>
        <v>0</v>
      </c>
      <c r="H39" s="436"/>
    </row>
    <row r="40" spans="1:8">
      <c r="A40" s="52" t="s">
        <v>36</v>
      </c>
      <c r="B40" s="61" t="s">
        <v>811</v>
      </c>
      <c r="C40" s="23"/>
      <c r="D40" s="61"/>
      <c r="E40" s="112"/>
      <c r="F40" s="106"/>
    </row>
    <row r="41" spans="1:8" ht="28">
      <c r="A41" s="62"/>
      <c r="B41" s="352" t="s">
        <v>787</v>
      </c>
      <c r="C41" s="28"/>
      <c r="D41" s="88"/>
      <c r="E41" s="629"/>
      <c r="F41" s="127"/>
    </row>
    <row r="42" spans="1:8" ht="26">
      <c r="A42" s="54" t="s">
        <v>494</v>
      </c>
      <c r="B42" s="56" t="s">
        <v>812</v>
      </c>
      <c r="C42" s="16" t="s">
        <v>184</v>
      </c>
      <c r="D42" s="88">
        <v>1</v>
      </c>
      <c r="E42" s="109"/>
      <c r="F42" s="104">
        <f t="shared" ref="F42:F47" si="6">D42*E42</f>
        <v>0</v>
      </c>
    </row>
    <row r="43" spans="1:8" ht="26">
      <c r="A43" s="54" t="s">
        <v>495</v>
      </c>
      <c r="B43" s="56" t="s">
        <v>813</v>
      </c>
      <c r="C43" s="16" t="s">
        <v>299</v>
      </c>
      <c r="D43" s="88">
        <v>25</v>
      </c>
      <c r="E43" s="109"/>
      <c r="F43" s="104">
        <f t="shared" si="6"/>
        <v>0</v>
      </c>
    </row>
    <row r="44" spans="1:8" ht="26">
      <c r="A44" s="54" t="s">
        <v>496</v>
      </c>
      <c r="B44" s="56" t="s">
        <v>814</v>
      </c>
      <c r="C44" s="16" t="s">
        <v>184</v>
      </c>
      <c r="D44" s="88">
        <v>2</v>
      </c>
      <c r="E44" s="109"/>
      <c r="F44" s="104">
        <f t="shared" si="6"/>
        <v>0</v>
      </c>
    </row>
    <row r="45" spans="1:8">
      <c r="A45" s="54" t="s">
        <v>497</v>
      </c>
      <c r="B45" s="56" t="s">
        <v>815</v>
      </c>
      <c r="C45" s="16" t="s">
        <v>184</v>
      </c>
      <c r="D45" s="88">
        <v>5</v>
      </c>
      <c r="E45" s="109"/>
      <c r="F45" s="104">
        <f t="shared" si="6"/>
        <v>0</v>
      </c>
    </row>
    <row r="46" spans="1:8">
      <c r="A46" s="54" t="s">
        <v>947</v>
      </c>
      <c r="B46" s="56" t="s">
        <v>816</v>
      </c>
      <c r="C46" s="16" t="s">
        <v>184</v>
      </c>
      <c r="D46" s="88">
        <f>D44</f>
        <v>2</v>
      </c>
      <c r="E46" s="109"/>
      <c r="F46" s="104">
        <f t="shared" si="6"/>
        <v>0</v>
      </c>
    </row>
    <row r="47" spans="1:8" ht="69" customHeight="1">
      <c r="A47" s="54" t="s">
        <v>948</v>
      </c>
      <c r="B47" s="56" t="s">
        <v>817</v>
      </c>
      <c r="C47" s="16" t="s">
        <v>184</v>
      </c>
      <c r="D47" s="88">
        <v>1</v>
      </c>
      <c r="E47" s="109"/>
      <c r="F47" s="104">
        <f t="shared" si="6"/>
        <v>0</v>
      </c>
    </row>
    <row r="48" spans="1:8">
      <c r="A48" s="57"/>
      <c r="B48" s="58" t="s">
        <v>35</v>
      </c>
      <c r="C48" s="19"/>
      <c r="D48" s="57"/>
      <c r="E48" s="110"/>
      <c r="F48" s="99">
        <f>SUM(F41:F47)</f>
        <v>0</v>
      </c>
    </row>
    <row r="49" spans="1:8" ht="23.75" customHeight="1">
      <c r="A49" s="573" t="s">
        <v>137</v>
      </c>
      <c r="B49" s="573"/>
      <c r="C49" s="34"/>
      <c r="D49" s="108"/>
      <c r="E49" s="41"/>
      <c r="F49" s="42">
        <f>SUM(F48+F39+F32+F21+F18)</f>
        <v>0</v>
      </c>
      <c r="H49" s="436"/>
    </row>
  </sheetData>
  <sheetProtection algorithmName="SHA-512" hashValue="BR+UfaIdX7dqMime/PDd2PEitBICK7hSiieZIreVMnVR8rpqbXqdTiT9NlsbPdJAhLmA4vq9k35W24YkQCU1Kw==" saltValue="OrWY3Nvop4Ey1K3eV1BF4g==" spinCount="100000" sheet="1" objects="1" scenarios="1"/>
  <protectedRanges>
    <protectedRange sqref="E48:E49" name="Range1"/>
    <protectedRange sqref="E8 E18:E19 E21:E47" name="Range1_1"/>
  </protectedRanges>
  <mergeCells count="6">
    <mergeCell ref="A49:B49"/>
    <mergeCell ref="A1:F1"/>
    <mergeCell ref="A2:F2"/>
    <mergeCell ref="A3:F3"/>
    <mergeCell ref="A4:F4"/>
    <mergeCell ref="A5:F5"/>
  </mergeCells>
  <phoneticPr fontId="11" type="noConversion"/>
  <pageMargins left="0.7" right="0.7" top="0.359375" bottom="0.75" header="0.3" footer="0.3"/>
  <pageSetup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7C9B-6D33-43D9-BF7B-A09D771B2B03}">
  <sheetPr>
    <tabColor theme="4"/>
    <pageSetUpPr fitToPage="1"/>
  </sheetPr>
  <dimension ref="A1:H30"/>
  <sheetViews>
    <sheetView view="pageBreakPreview" zoomScaleNormal="85" zoomScaleSheetLayoutView="100" zoomScalePageLayoutView="80" workbookViewId="0">
      <selection activeCell="B13" sqref="B13"/>
    </sheetView>
  </sheetViews>
  <sheetFormatPr baseColWidth="10" defaultColWidth="8.83203125" defaultRowHeight="15"/>
  <cols>
    <col min="1" max="1" width="7" style="1" customWidth="1"/>
    <col min="2" max="2" width="53.1640625" style="1" customWidth="1"/>
    <col min="3" max="3" width="5.83203125" style="1" customWidth="1"/>
    <col min="4" max="4" width="11.1640625" style="76" bestFit="1" customWidth="1"/>
    <col min="5" max="5" width="12.1640625" style="1" customWidth="1"/>
    <col min="6" max="6" width="13.5" style="1" customWidth="1"/>
    <col min="7" max="7" width="8.83203125" style="1"/>
    <col min="8" max="8" width="11.1640625" style="1" bestFit="1" customWidth="1"/>
    <col min="9" max="16384" width="8.83203125" style="1"/>
  </cols>
  <sheetData>
    <row r="1" spans="1:6">
      <c r="A1" s="574" t="str">
        <f>Preliminaries!A1</f>
        <v>SINAAN</v>
      </c>
      <c r="B1" s="575"/>
      <c r="C1" s="575"/>
      <c r="D1" s="575"/>
      <c r="E1" s="575"/>
      <c r="F1" s="576"/>
    </row>
    <row r="2" spans="1:6" ht="24" customHeight="1">
      <c r="A2" s="574" t="str">
        <f>Preliminaries!A2</f>
        <v>Garowe Community Cohesion and Green Cultural Park</v>
      </c>
      <c r="B2" s="575"/>
      <c r="C2" s="575"/>
      <c r="D2" s="575"/>
      <c r="E2" s="575"/>
      <c r="F2" s="576"/>
    </row>
    <row r="3" spans="1:6" ht="17" customHeight="1">
      <c r="A3" s="574" t="s">
        <v>1020</v>
      </c>
      <c r="B3" s="575"/>
      <c r="C3" s="575"/>
      <c r="D3" s="575"/>
      <c r="E3" s="575"/>
      <c r="F3" s="576"/>
    </row>
    <row r="4" spans="1:6" hidden="1">
      <c r="A4" s="574"/>
      <c r="B4" s="575"/>
      <c r="C4" s="575"/>
      <c r="D4" s="575"/>
      <c r="E4" s="575"/>
      <c r="F4" s="576"/>
    </row>
    <row r="5" spans="1:6" ht="16">
      <c r="A5" s="577" t="s">
        <v>978</v>
      </c>
      <c r="B5" s="577"/>
      <c r="C5" s="577"/>
      <c r="D5" s="577"/>
      <c r="E5" s="577"/>
      <c r="F5" s="577"/>
    </row>
    <row r="6" spans="1:6" ht="28">
      <c r="A6" s="9" t="s">
        <v>4</v>
      </c>
      <c r="B6" s="9" t="s">
        <v>5</v>
      </c>
      <c r="C6" s="9" t="s">
        <v>6</v>
      </c>
      <c r="D6" s="72" t="s">
        <v>7</v>
      </c>
      <c r="E6" s="36" t="s">
        <v>1018</v>
      </c>
      <c r="F6" s="38" t="s">
        <v>1019</v>
      </c>
    </row>
    <row r="7" spans="1:6">
      <c r="A7" s="52" t="s">
        <v>8</v>
      </c>
      <c r="B7" s="563" t="s">
        <v>285</v>
      </c>
      <c r="C7" s="39"/>
      <c r="D7" s="45"/>
      <c r="E7" s="40"/>
      <c r="F7" s="39"/>
    </row>
    <row r="8" spans="1:6" s="50" customFormat="1" ht="30.5" customHeight="1">
      <c r="A8" s="54"/>
      <c r="B8" s="329" t="s">
        <v>787</v>
      </c>
      <c r="C8" s="16"/>
      <c r="D8" s="88"/>
      <c r="E8" s="109"/>
      <c r="F8" s="104"/>
    </row>
    <row r="9" spans="1:6" ht="104.5" customHeight="1">
      <c r="A9" s="54" t="s">
        <v>506</v>
      </c>
      <c r="B9" s="188" t="s">
        <v>979</v>
      </c>
      <c r="C9" s="311" t="s">
        <v>184</v>
      </c>
      <c r="D9" s="286">
        <v>6</v>
      </c>
      <c r="E9" s="631"/>
      <c r="F9" s="287">
        <f>D9*E9</f>
        <v>0</v>
      </c>
    </row>
    <row r="10" spans="1:6" s="50" customFormat="1" ht="65">
      <c r="A10" s="54" t="s">
        <v>554</v>
      </c>
      <c r="B10" s="56" t="s">
        <v>980</v>
      </c>
      <c r="C10" s="311" t="s">
        <v>184</v>
      </c>
      <c r="D10" s="311">
        <v>24</v>
      </c>
      <c r="E10" s="631"/>
      <c r="F10" s="287">
        <f>D10*E10</f>
        <v>0</v>
      </c>
    </row>
    <row r="11" spans="1:6" s="50" customFormat="1" ht="26">
      <c r="A11" s="54" t="s">
        <v>556</v>
      </c>
      <c r="B11" s="56" t="s">
        <v>981</v>
      </c>
      <c r="C11" s="311" t="s">
        <v>982</v>
      </c>
      <c r="D11" s="311">
        <v>6</v>
      </c>
      <c r="E11" s="631"/>
      <c r="F11" s="287">
        <f>D11*E11</f>
        <v>0</v>
      </c>
    </row>
    <row r="12" spans="1:6" s="50" customFormat="1" ht="52">
      <c r="A12" s="54" t="s">
        <v>557</v>
      </c>
      <c r="B12" s="56" t="s">
        <v>983</v>
      </c>
      <c r="C12" s="311" t="s">
        <v>184</v>
      </c>
      <c r="D12" s="311">
        <v>1</v>
      </c>
      <c r="E12" s="631"/>
      <c r="F12" s="287">
        <f>D12*E12</f>
        <v>0</v>
      </c>
    </row>
    <row r="13" spans="1:6" s="50" customFormat="1">
      <c r="A13" s="54" t="s">
        <v>558</v>
      </c>
      <c r="B13" s="56" t="s">
        <v>984</v>
      </c>
      <c r="C13" s="311" t="s">
        <v>184</v>
      </c>
      <c r="D13" s="311">
        <v>1</v>
      </c>
      <c r="E13" s="631"/>
      <c r="F13" s="287">
        <f t="shared" ref="F13:F15" si="0">D13*E13</f>
        <v>0</v>
      </c>
    </row>
    <row r="14" spans="1:6" s="50" customFormat="1" ht="25.25" customHeight="1">
      <c r="A14" s="54" t="s">
        <v>559</v>
      </c>
      <c r="B14" s="56" t="s">
        <v>985</v>
      </c>
      <c r="C14" s="311" t="s">
        <v>184</v>
      </c>
      <c r="D14" s="311">
        <v>1</v>
      </c>
      <c r="E14" s="631"/>
      <c r="F14" s="287">
        <f t="shared" si="0"/>
        <v>0</v>
      </c>
    </row>
    <row r="15" spans="1:6" s="50" customFormat="1">
      <c r="A15" s="54" t="s">
        <v>560</v>
      </c>
      <c r="B15" s="56" t="s">
        <v>986</v>
      </c>
      <c r="C15" s="311" t="s">
        <v>241</v>
      </c>
      <c r="D15" s="311">
        <v>1</v>
      </c>
      <c r="E15" s="631"/>
      <c r="F15" s="287">
        <f t="shared" si="0"/>
        <v>0</v>
      </c>
    </row>
    <row r="16" spans="1:6" s="50" customFormat="1" ht="52">
      <c r="A16" s="54" t="s">
        <v>561</v>
      </c>
      <c r="B16" s="56" t="s">
        <v>292</v>
      </c>
      <c r="C16" s="311" t="s">
        <v>184</v>
      </c>
      <c r="D16" s="311">
        <v>4</v>
      </c>
      <c r="E16" s="631"/>
      <c r="F16" s="287">
        <f>D16*E16</f>
        <v>0</v>
      </c>
    </row>
    <row r="17" spans="1:8" s="50" customFormat="1">
      <c r="A17" s="54" t="s">
        <v>797</v>
      </c>
      <c r="B17" s="56" t="s">
        <v>293</v>
      </c>
      <c r="C17" s="311" t="s">
        <v>184</v>
      </c>
      <c r="D17" s="311">
        <v>4</v>
      </c>
      <c r="E17" s="631"/>
      <c r="F17" s="287">
        <f t="shared" ref="F17" si="1">E17*D17</f>
        <v>0</v>
      </c>
    </row>
    <row r="18" spans="1:8" s="50" customFormat="1" ht="26">
      <c r="A18" s="54" t="s">
        <v>987</v>
      </c>
      <c r="B18" s="56" t="s">
        <v>294</v>
      </c>
      <c r="C18" s="311" t="s">
        <v>184</v>
      </c>
      <c r="D18" s="311">
        <v>30</v>
      </c>
      <c r="E18" s="631"/>
      <c r="F18" s="287">
        <f>E18*D18</f>
        <v>0</v>
      </c>
    </row>
    <row r="19" spans="1:8" s="50" customFormat="1" ht="52">
      <c r="A19" s="54" t="s">
        <v>988</v>
      </c>
      <c r="B19" s="56" t="s">
        <v>994</v>
      </c>
      <c r="C19" s="311" t="s">
        <v>115</v>
      </c>
      <c r="D19" s="311">
        <v>3000</v>
      </c>
      <c r="E19" s="631"/>
      <c r="F19" s="287">
        <f t="shared" ref="F19" si="2">D19*E19</f>
        <v>0</v>
      </c>
    </row>
    <row r="20" spans="1:8" s="50" customFormat="1" ht="52">
      <c r="A20" s="54" t="s">
        <v>989</v>
      </c>
      <c r="B20" s="56" t="s">
        <v>995</v>
      </c>
      <c r="C20" s="311" t="s">
        <v>184</v>
      </c>
      <c r="D20" s="311">
        <v>4</v>
      </c>
      <c r="E20" s="631"/>
      <c r="F20" s="287">
        <f>D20*E20</f>
        <v>0</v>
      </c>
    </row>
    <row r="21" spans="1:8" s="50" customFormat="1" ht="78">
      <c r="A21" s="54" t="s">
        <v>990</v>
      </c>
      <c r="B21" s="56" t="s">
        <v>996</v>
      </c>
      <c r="C21" s="311" t="s">
        <v>184</v>
      </c>
      <c r="D21" s="311">
        <v>4</v>
      </c>
      <c r="E21" s="631"/>
      <c r="F21" s="287">
        <f>D21*E21</f>
        <v>0</v>
      </c>
    </row>
    <row r="22" spans="1:8" s="50" customFormat="1" ht="26">
      <c r="A22" s="54" t="s">
        <v>991</v>
      </c>
      <c r="B22" s="56" t="s">
        <v>997</v>
      </c>
      <c r="C22" s="311" t="s">
        <v>184</v>
      </c>
      <c r="D22" s="311">
        <v>11</v>
      </c>
      <c r="E22" s="631"/>
      <c r="F22" s="287">
        <f>D22*E22</f>
        <v>0</v>
      </c>
    </row>
    <row r="23" spans="1:8" s="50" customFormat="1" ht="52">
      <c r="A23" s="54" t="s">
        <v>992</v>
      </c>
      <c r="B23" s="56" t="s">
        <v>998</v>
      </c>
      <c r="C23" s="311" t="s">
        <v>184</v>
      </c>
      <c r="D23" s="311">
        <v>11</v>
      </c>
      <c r="E23" s="631"/>
      <c r="F23" s="287">
        <f>D23*E23</f>
        <v>0</v>
      </c>
    </row>
    <row r="24" spans="1:8" s="50" customFormat="1">
      <c r="A24" s="565" t="s">
        <v>993</v>
      </c>
      <c r="B24" s="63" t="s">
        <v>247</v>
      </c>
      <c r="C24" s="311" t="s">
        <v>241</v>
      </c>
      <c r="D24" s="311">
        <v>1</v>
      </c>
      <c r="E24" s="631"/>
      <c r="F24" s="287">
        <f>D24*E24</f>
        <v>0</v>
      </c>
    </row>
    <row r="25" spans="1:8" s="50" customFormat="1" ht="26">
      <c r="A25" s="564"/>
      <c r="B25" s="56" t="s">
        <v>999</v>
      </c>
      <c r="C25" s="566"/>
      <c r="D25" s="567"/>
      <c r="E25" s="568"/>
      <c r="F25" s="569"/>
    </row>
    <row r="26" spans="1:8" s="50" customFormat="1" ht="26">
      <c r="A26" s="564"/>
      <c r="B26" s="56" t="s">
        <v>249</v>
      </c>
      <c r="C26" s="566"/>
      <c r="D26" s="567"/>
      <c r="E26" s="568"/>
      <c r="F26" s="569"/>
    </row>
    <row r="27" spans="1:8" s="50" customFormat="1">
      <c r="A27" s="564"/>
      <c r="B27" s="56" t="s">
        <v>250</v>
      </c>
      <c r="C27" s="566"/>
      <c r="D27" s="567"/>
      <c r="E27" s="568"/>
      <c r="F27" s="569"/>
    </row>
    <row r="28" spans="1:8" s="50" customFormat="1">
      <c r="A28" s="564"/>
      <c r="B28" s="56" t="s">
        <v>1000</v>
      </c>
      <c r="C28" s="566"/>
      <c r="D28" s="567"/>
      <c r="E28" s="568"/>
      <c r="F28" s="569"/>
    </row>
    <row r="29" spans="1:8" s="50" customFormat="1">
      <c r="A29" s="57"/>
      <c r="B29" s="58" t="s">
        <v>11</v>
      </c>
      <c r="C29" s="19"/>
      <c r="D29" s="57"/>
      <c r="E29" s="110"/>
      <c r="F29" s="99">
        <f>SUM(F9:F28)</f>
        <v>0</v>
      </c>
    </row>
    <row r="30" spans="1:8" ht="23.75" customHeight="1">
      <c r="A30" s="573" t="s">
        <v>137</v>
      </c>
      <c r="B30" s="573"/>
      <c r="C30" s="34"/>
      <c r="D30" s="108"/>
      <c r="E30" s="41"/>
      <c r="F30" s="42">
        <f>F29</f>
        <v>0</v>
      </c>
      <c r="H30" s="436"/>
    </row>
  </sheetData>
  <sheetProtection algorithmName="SHA-512" hashValue="bhfYRgwIxB2WYlKXvMEn1DSa1VpFJNdEVGcvgauwwTcO4KiqWtrAjoJeywEKtYZNqLcJXC/aVRVcI4NqvLjwiw==" saltValue="SoyM4ko8NaN9+EDEFMQVkw==" spinCount="100000" sheet="1" objects="1" scenarios="1"/>
  <protectedRanges>
    <protectedRange sqref="E8 E29:E30" name="Range1"/>
  </protectedRanges>
  <mergeCells count="6">
    <mergeCell ref="A30:B30"/>
    <mergeCell ref="A1:F1"/>
    <mergeCell ref="A2:F2"/>
    <mergeCell ref="A3:F3"/>
    <mergeCell ref="A4:F4"/>
    <mergeCell ref="A5:F5"/>
  </mergeCells>
  <phoneticPr fontId="11" type="noConversion"/>
  <pageMargins left="0.7" right="0.7" top="0.359375" bottom="0.75" header="0.3" footer="0.3"/>
  <pageSetup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bb605f-07f8-44e9-96e6-c43d5c02dca4">
      <Terms xmlns="http://schemas.microsoft.com/office/infopath/2007/PartnerControls"/>
    </lcf76f155ced4ddcb4097134ff3c332f>
    <TaxCatchAll xmlns="b83d4334-9565-41f5-8352-c504eab4c8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CD77F7820FD14D935F852BE4D7C055" ma:contentTypeVersion="16" ma:contentTypeDescription="Create a new document." ma:contentTypeScope="" ma:versionID="4bae2650de51999d736c096be7d16187">
  <xsd:schema xmlns:xsd="http://www.w3.org/2001/XMLSchema" xmlns:xs="http://www.w3.org/2001/XMLSchema" xmlns:p="http://schemas.microsoft.com/office/2006/metadata/properties" xmlns:ns2="b83d4334-9565-41f5-8352-c504eab4c882" xmlns:ns3="34bb605f-07f8-44e9-96e6-c43d5c02dca4" targetNamespace="http://schemas.microsoft.com/office/2006/metadata/properties" ma:root="true" ma:fieldsID="8ff7cc9b6fde3893cb4897a7668e0670" ns2:_="" ns3:_="">
    <xsd:import namespace="b83d4334-9565-41f5-8352-c504eab4c882"/>
    <xsd:import namespace="34bb605f-07f8-44e9-96e6-c43d5c02dc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d4334-9565-41f5-8352-c504eab4c8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dacf79c-578e-4839-ae69-7ee029e06642}" ma:internalName="TaxCatchAll" ma:showField="CatchAllData" ma:web="b83d4334-9565-41f5-8352-c504eab4c8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bb605f-07f8-44e9-96e6-c43d5c02dc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cbadb6-fd56-4ffc-a124-e81929b1da8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60232-F9D8-4032-930C-3645853AAACC}">
  <ds:schemaRefs>
    <ds:schemaRef ds:uri="http://schemas.microsoft.com/sharepoint/v3/contenttype/forms"/>
  </ds:schemaRefs>
</ds:datastoreItem>
</file>

<file path=customXml/itemProps2.xml><?xml version="1.0" encoding="utf-8"?>
<ds:datastoreItem xmlns:ds="http://schemas.openxmlformats.org/officeDocument/2006/customXml" ds:itemID="{C713426F-A04D-481A-AB7C-3E7B896D422A}">
  <ds:schemaRefs>
    <ds:schemaRef ds:uri="http://schemas.microsoft.com/office/2006/metadata/properties"/>
    <ds:schemaRef ds:uri="http://schemas.microsoft.com/office/infopath/2007/PartnerControls"/>
    <ds:schemaRef ds:uri="34bb605f-07f8-44e9-96e6-c43d5c02dca4"/>
    <ds:schemaRef ds:uri="b83d4334-9565-41f5-8352-c504eab4c882"/>
  </ds:schemaRefs>
</ds:datastoreItem>
</file>

<file path=customXml/itemProps3.xml><?xml version="1.0" encoding="utf-8"?>
<ds:datastoreItem xmlns:ds="http://schemas.openxmlformats.org/officeDocument/2006/customXml" ds:itemID="{B7F11C76-C79B-47CA-8354-B6E1F8EED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d4334-9565-41f5-8352-c504eab4c882"/>
    <ds:schemaRef ds:uri="34bb605f-07f8-44e9-96e6-c43d5c02d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067652-e594-4683-81e3-2cbf4d08314b}" enabled="1" method="Standard" siteId="{dd4b51f9-ee38-4f0d-87d3-0fcc190484cf}"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Summary</vt:lpstr>
      <vt:lpstr>Preliminaries</vt:lpstr>
      <vt:lpstr>Entrance and Security check</vt:lpstr>
      <vt:lpstr>Mosque</vt:lpstr>
      <vt:lpstr>Ablutions</vt:lpstr>
      <vt:lpstr>Kiosk</vt:lpstr>
      <vt:lpstr>Out doors walkways, sitting</vt:lpstr>
      <vt:lpstr>Out door Lighting</vt:lpstr>
      <vt:lpstr>CCTV</vt:lpstr>
      <vt:lpstr>Out door Plumbing </vt:lpstr>
      <vt:lpstr>Sewerage, Septic Tank, </vt:lpstr>
      <vt:lpstr>Boundary wall</vt:lpstr>
      <vt:lpstr>Towers</vt:lpstr>
      <vt:lpstr>Children Play area</vt:lpstr>
      <vt:lpstr>Nursery, Land Scaping</vt:lpstr>
      <vt:lpstr> Parking</vt:lpstr>
      <vt:lpstr>Ablutions!Print_Area</vt:lpstr>
      <vt:lpstr>'Boundary wall'!Print_Area</vt:lpstr>
      <vt:lpstr>CCTV!Print_Area</vt:lpstr>
      <vt:lpstr>'Children Play area'!Print_Area</vt:lpstr>
      <vt:lpstr>'Entrance and Security check'!Print_Area</vt:lpstr>
      <vt:lpstr>Kiosk!Print_Area</vt:lpstr>
      <vt:lpstr>Mosque!Print_Area</vt:lpstr>
      <vt:lpstr>'Nursery, Land Scaping'!Print_Area</vt:lpstr>
      <vt:lpstr>'Out door Lighting'!Print_Area</vt:lpstr>
      <vt:lpstr>'Out door Plumbing '!Print_Area</vt:lpstr>
      <vt:lpstr>'Out doors walkways, sitting'!Print_Area</vt:lpstr>
      <vt:lpstr>Preliminaries!Print_Area</vt:lpstr>
      <vt:lpstr>'Sewerage, Septic Tank, '!Print_Area</vt:lpstr>
      <vt:lpstr>Summary!Print_Area</vt:lpstr>
      <vt:lpstr>Towers!Print_Area</vt:lpstr>
      <vt:lpstr>Ablutions!Print_Titles</vt:lpstr>
      <vt:lpstr>CCTV!Print_Titles</vt:lpstr>
      <vt:lpstr>'Children Play area'!Print_Titles</vt:lpstr>
      <vt:lpstr>'Entrance and Security check'!Print_Titles</vt:lpstr>
      <vt:lpstr>Kiosk!Print_Titles</vt:lpstr>
      <vt:lpstr>Mosque!Print_Titles</vt:lpstr>
      <vt:lpstr>'Out door Lighting'!Print_Titles</vt:lpstr>
      <vt:lpstr>'Out door Plumbing '!Print_Titles</vt:lpstr>
      <vt:lpstr>'Out doors walkways, sitting'!Print_Titles</vt:lpstr>
      <vt:lpstr>'Sewerage, Septic Tank, '!Print_Titles</vt:lpstr>
      <vt:lpstr>Towers!Print_Titles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Peter Ireri</cp:lastModifiedBy>
  <cp:revision/>
  <cp:lastPrinted>2026-07-04T13:02:04Z</cp:lastPrinted>
  <dcterms:created xsi:type="dcterms:W3CDTF">2022-01-10T06:52:04Z</dcterms:created>
  <dcterms:modified xsi:type="dcterms:W3CDTF">2026-07-04T13:02:08Z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0x01010035CD77F7820FD14D935F852BE4D7C055</vt:lpwstr>
  </property>
  <property fmtid="{D5CDD505-2E9C-101B-9397-08002B2CF9AE}" pid="3" name="MediaServiceImageTags">
    <vt:lpwstr/>
  </property>
  <property fmtid="{D5CDD505-2E9C-101B-9397-08002B2CF9AE}" pid="4" name="MSIP_Label_11067652-e594-4683-81e3-2cbf4d08314b_Enabled">
    <vt:lpwstr>true</vt:lpwstr>
  </property>
  <property fmtid="{D5CDD505-2E9C-101B-9397-08002B2CF9AE}" pid="5" name="MSIP_Label_11067652-e594-4683-81e3-2cbf4d08314b_SetDate">
    <vt:lpwstr>2024-03-18T06:42:00Z</vt:lpwstr>
  </property>
  <property fmtid="{D5CDD505-2E9C-101B-9397-08002B2CF9AE}" pid="6" name="MSIP_Label_11067652-e594-4683-81e3-2cbf4d08314b_Method">
    <vt:lpwstr>Standard</vt:lpwstr>
  </property>
  <property fmtid="{D5CDD505-2E9C-101B-9397-08002B2CF9AE}" pid="7" name="MSIP_Label_11067652-e594-4683-81e3-2cbf4d08314b_Name">
    <vt:lpwstr>defa4170-0d19-0005-0004-bc88714345d2</vt:lpwstr>
  </property>
  <property fmtid="{D5CDD505-2E9C-101B-9397-08002B2CF9AE}" pid="8" name="MSIP_Label_11067652-e594-4683-81e3-2cbf4d08314b_SiteId">
    <vt:lpwstr>dd4b51f9-ee38-4f0d-87d3-0fcc190484cf</vt:lpwstr>
  </property>
  <property fmtid="{D5CDD505-2E9C-101B-9397-08002B2CF9AE}" pid="9" name="MSIP_Label_11067652-e594-4683-81e3-2cbf4d08314b_ActionId">
    <vt:lpwstr>dffa400a-e7d8-4611-946d-b8b19e8ef09a</vt:lpwstr>
  </property>
  <property fmtid="{D5CDD505-2E9C-101B-9397-08002B2CF9AE}" pid="10" name="MSIP_Label_11067652-e594-4683-81e3-2cbf4d08314b_ContentBits">
    <vt:lpwstr>0</vt:lpwstr>
  </property>
</Properties>
</file>